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Hansen\Desktop\Energy\"/>
    </mc:Choice>
  </mc:AlternateContent>
  <xr:revisionPtr revIDLastSave="0" documentId="13_ncr:1_{4F948026-D233-47EE-B78C-0D8DA262A81E}" xr6:coauthVersionLast="44" xr6:coauthVersionMax="44" xr10:uidLastSave="{00000000-0000-0000-0000-000000000000}"/>
  <bookViews>
    <workbookView xWindow="-110" yWindow="-110" windowWidth="19420" windowHeight="10420" activeTab="3" xr2:uid="{80636163-82DF-4AD8-A2CA-A8427EF4B4F2}"/>
  </bookViews>
  <sheets>
    <sheet name="EBT" sheetId="1" r:id="rId1"/>
    <sheet name="E-PSUT" sheetId="2" r:id="rId2"/>
    <sheet name="Additional data" sheetId="3" r:id="rId3"/>
    <sheet name="Answers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6" l="1"/>
  <c r="C13" i="6"/>
  <c r="C5" i="6"/>
  <c r="C14" i="6" l="1"/>
  <c r="G13" i="6"/>
  <c r="C8" i="6"/>
  <c r="I5" i="6"/>
  <c r="H5" i="6"/>
  <c r="G5" i="6"/>
  <c r="F5" i="6"/>
  <c r="E5" i="6"/>
  <c r="D5" i="6"/>
</calcChain>
</file>

<file path=xl/sharedStrings.xml><?xml version="1.0" encoding="utf-8"?>
<sst xmlns="http://schemas.openxmlformats.org/spreadsheetml/2006/main" count="212" uniqueCount="115">
  <si>
    <t>Coal</t>
  </si>
  <si>
    <t>Crude oil</t>
  </si>
  <si>
    <t>Oil products</t>
  </si>
  <si>
    <t>Natural gas</t>
  </si>
  <si>
    <t>Nuclear</t>
  </si>
  <si>
    <t>Hydro</t>
  </si>
  <si>
    <t>Geothermal</t>
  </si>
  <si>
    <t>Solar</t>
  </si>
  <si>
    <t>Biofuels</t>
  </si>
  <si>
    <t>Wind</t>
  </si>
  <si>
    <t>Other sources</t>
  </si>
  <si>
    <t>Electricity</t>
  </si>
  <si>
    <t>Heat</t>
  </si>
  <si>
    <t>Total</t>
  </si>
  <si>
    <t>Of which: renewables</t>
  </si>
  <si>
    <t>Production</t>
  </si>
  <si>
    <t>Imports</t>
  </si>
  <si>
    <t>Exports</t>
  </si>
  <si>
    <t>International marine bunkers</t>
  </si>
  <si>
    <t>International aviation bunkers</t>
  </si>
  <si>
    <t>Stock changes</t>
  </si>
  <si>
    <t>Total primary energy supply (TPES)</t>
  </si>
  <si>
    <t>Transfers</t>
  </si>
  <si>
    <t>Statistical differences</t>
  </si>
  <si>
    <t>Electricity plants</t>
  </si>
  <si>
    <t>CHP plants</t>
  </si>
  <si>
    <t>Heat plants</t>
  </si>
  <si>
    <t>Gas works</t>
  </si>
  <si>
    <t>Oil refineries</t>
  </si>
  <si>
    <t>Coal transformation</t>
  </si>
  <si>
    <t>Liquefication plants</t>
  </si>
  <si>
    <t>Other transformation</t>
  </si>
  <si>
    <t>Energy industry own use</t>
  </si>
  <si>
    <t>Losses</t>
  </si>
  <si>
    <t>Total final consumption (TFC)</t>
  </si>
  <si>
    <t>Industry</t>
  </si>
  <si>
    <t>Transport</t>
  </si>
  <si>
    <t>Other</t>
  </si>
  <si>
    <t>Residential</t>
  </si>
  <si>
    <t>Commercial and public services</t>
  </si>
  <si>
    <t>Agriculture/forestry</t>
  </si>
  <si>
    <t>Fishing</t>
  </si>
  <si>
    <t>Non-specified</t>
  </si>
  <si>
    <t>Non-energy use</t>
  </si>
  <si>
    <t xml:space="preserve"> Of which: chemical/petrochemical</t>
  </si>
  <si>
    <t>Production (incl. household own account) and generation of residuals</t>
  </si>
  <si>
    <t>Accumulation</t>
  </si>
  <si>
    <t>Flows from the rest of the World (Imports)</t>
  </si>
  <si>
    <t>Flows from the environment</t>
  </si>
  <si>
    <t>TOTAL</t>
  </si>
  <si>
    <t>Industries (by ISIC)</t>
  </si>
  <si>
    <t>Households</t>
  </si>
  <si>
    <t>Agriculture, Forestry and Fishery</t>
  </si>
  <si>
    <t>Mining and Quarrying</t>
  </si>
  <si>
    <t>Manufacturing</t>
  </si>
  <si>
    <t>Electricity, gas, steam and air conditioning supply</t>
  </si>
  <si>
    <t>Transportation and storage</t>
  </si>
  <si>
    <t>Other industries</t>
  </si>
  <si>
    <t>Total Industry</t>
  </si>
  <si>
    <t>ISIC</t>
  </si>
  <si>
    <t>A</t>
  </si>
  <si>
    <t>B</t>
  </si>
  <si>
    <t>C</t>
  </si>
  <si>
    <t>D</t>
  </si>
  <si>
    <t>H</t>
  </si>
  <si>
    <t>HH</t>
  </si>
  <si>
    <t>Acc</t>
  </si>
  <si>
    <t>RoW</t>
  </si>
  <si>
    <t>Env</t>
  </si>
  <si>
    <t>Energy from natural inputs:</t>
  </si>
  <si>
    <t>Natural resource inputs</t>
  </si>
  <si>
    <t>Inputs of energy from renewable sources</t>
  </si>
  <si>
    <t>Other natural inputs</t>
  </si>
  <si>
    <t>Energy products:</t>
  </si>
  <si>
    <t>Production of energy products by SIEC class:</t>
  </si>
  <si>
    <t>Peat and peat products</t>
  </si>
  <si>
    <t>Oil shale / oil sands</t>
  </si>
  <si>
    <t>Oil</t>
  </si>
  <si>
    <t>Waste</t>
  </si>
  <si>
    <t>Nuclear fuels and other fuels</t>
  </si>
  <si>
    <t>Energy residuals:</t>
  </si>
  <si>
    <t>Energy residuals from end-use</t>
  </si>
  <si>
    <t>Energy residuals from losses</t>
  </si>
  <si>
    <t>Other residual flows:</t>
  </si>
  <si>
    <t>Residuals from end-use for non-energy purposes</t>
  </si>
  <si>
    <t>Energy from solid waste</t>
  </si>
  <si>
    <t>TOTAL SUPPLY</t>
  </si>
  <si>
    <t>Intermediate consumption, use of energy resources, receipt of energy losses</t>
  </si>
  <si>
    <t>Final Consumption</t>
  </si>
  <si>
    <t>Flows to the rest of the World (Exports)</t>
  </si>
  <si>
    <t>Flows to the environment</t>
  </si>
  <si>
    <t>Transformation of energy products by SIEC class:</t>
  </si>
  <si>
    <t>End-use of energy products by SIEC class:</t>
  </si>
  <si>
    <t>End-use of energy products for non-energy purposes</t>
  </si>
  <si>
    <t>TOTAL USE</t>
  </si>
  <si>
    <t>UNIT: TJ; YEAR: 2013</t>
  </si>
  <si>
    <t>PHYSICAL SUPPLY TABLE (unit: PJ; year: 2013)</t>
  </si>
  <si>
    <t>PHYSICAL USE TABLE (unit: PJ; year: 2013)</t>
  </si>
  <si>
    <t>Total population</t>
  </si>
  <si>
    <t>GDP</t>
  </si>
  <si>
    <t>Thousand people</t>
  </si>
  <si>
    <t>Million US dollars</t>
  </si>
  <si>
    <t>Renewable energy share in the total final energy consumption</t>
  </si>
  <si>
    <t>Energy accounts</t>
  </si>
  <si>
    <t>Energy balance</t>
  </si>
  <si>
    <t>Energy intensity (TJ/million USD)</t>
  </si>
  <si>
    <t>TJ</t>
  </si>
  <si>
    <t>KWh</t>
  </si>
  <si>
    <t>Additional information</t>
  </si>
  <si>
    <t>Electricity consumption per capita (KWh per capita)</t>
  </si>
  <si>
    <t>PJ</t>
  </si>
  <si>
    <t>(include electricity sector own use)</t>
  </si>
  <si>
    <t>Conversion factor</t>
  </si>
  <si>
    <t>insufficient information</t>
  </si>
  <si>
    <t>Transformation efficiency, renewable energy sources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</si>
</sst>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"/>
    <numFmt numFmtId="165" formatCode="_(* #,##0_);_(* \(#,##0\);_(* &quot;-&quot;??_);_(@_)"/>
  </numFmts>
  <fonts count="28" x14ac:knownFonts="1"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6"/>
      <color rgb="FF00000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3366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 style="thin">
        <color theme="0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 style="medium">
        <color rgb="FF6699FF"/>
      </top>
      <bottom/>
      <diagonal/>
    </border>
    <border>
      <left/>
      <right/>
      <top style="medium">
        <color rgb="FF6699FF"/>
      </top>
      <bottom/>
      <diagonal/>
    </border>
    <border>
      <left/>
      <right style="medium">
        <color theme="4" tint="-0.24994659260841701"/>
      </right>
      <top style="medium">
        <color rgb="FF6699FF"/>
      </top>
      <bottom/>
      <diagonal/>
    </border>
    <border>
      <left style="medium">
        <color theme="4" tint="-0.24994659260841701"/>
      </left>
      <right/>
      <top style="medium">
        <color rgb="FF6699FF"/>
      </top>
      <bottom style="medium">
        <color theme="4" tint="-0.24994659260841701"/>
      </bottom>
      <diagonal/>
    </border>
    <border>
      <left/>
      <right/>
      <top style="medium">
        <color rgb="FF6699FF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 style="medium">
        <color rgb="FF6699FF"/>
      </top>
      <bottom style="medium">
        <color theme="4" tint="-0.249946592608417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10" fillId="0" borderId="27" applyNumberFormat="0" applyFill="0" applyAlignment="0" applyProtection="0"/>
    <xf numFmtId="0" fontId="11" fillId="0" borderId="28" applyNumberFormat="0" applyFill="0" applyAlignment="0" applyProtection="0"/>
    <xf numFmtId="0" fontId="11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0" applyNumberFormat="0" applyBorder="0" applyAlignment="0" applyProtection="0"/>
    <xf numFmtId="0" fontId="15" fillId="8" borderId="29" applyNumberFormat="0" applyAlignment="0" applyProtection="0"/>
    <xf numFmtId="0" fontId="16" fillId="9" borderId="30" applyNumberFormat="0" applyAlignment="0" applyProtection="0"/>
    <xf numFmtId="0" fontId="17" fillId="9" borderId="29" applyNumberFormat="0" applyAlignment="0" applyProtection="0"/>
    <xf numFmtId="0" fontId="18" fillId="0" borderId="31" applyNumberFormat="0" applyFill="0" applyAlignment="0" applyProtection="0"/>
    <xf numFmtId="0" fontId="19" fillId="10" borderId="32" applyNumberFormat="0" applyAlignment="0" applyProtection="0"/>
    <xf numFmtId="0" fontId="20" fillId="0" borderId="0" applyNumberFormat="0" applyFill="0" applyBorder="0" applyAlignment="0" applyProtection="0"/>
    <xf numFmtId="0" fontId="7" fillId="11" borderId="33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34" applyNumberFormat="0" applyFill="0" applyAlignment="0" applyProtection="0"/>
    <xf numFmtId="0" fontId="23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23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23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23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23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</cellStyleXfs>
  <cellXfs count="144">
    <xf numFmtId="0" fontId="0" fillId="0" borderId="0" xfId="0"/>
    <xf numFmtId="0" fontId="2" fillId="3" borderId="17" xfId="0" applyFont="1" applyFill="1" applyBorder="1"/>
    <xf numFmtId="0" fontId="2" fillId="3" borderId="0" xfId="0" applyFont="1" applyFill="1"/>
    <xf numFmtId="0" fontId="2" fillId="3" borderId="0" xfId="0" applyFont="1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/>
    </xf>
    <xf numFmtId="0" fontId="2" fillId="3" borderId="19" xfId="0" applyFont="1" applyFill="1" applyBorder="1"/>
    <xf numFmtId="1" fontId="4" fillId="0" borderId="17" xfId="0" applyNumberFormat="1" applyFont="1" applyBorder="1"/>
    <xf numFmtId="164" fontId="5" fillId="0" borderId="17" xfId="0" applyNumberFormat="1" applyFont="1" applyBorder="1"/>
    <xf numFmtId="164" fontId="5" fillId="0" borderId="0" xfId="0" applyNumberFormat="1" applyFont="1" applyAlignment="1">
      <alignment horizontal="left" indent="1"/>
    </xf>
    <xf numFmtId="164" fontId="5" fillId="4" borderId="0" xfId="0" applyNumberFormat="1" applyFont="1" applyFill="1"/>
    <xf numFmtId="164" fontId="5" fillId="0" borderId="0" xfId="0" applyNumberFormat="1" applyFont="1"/>
    <xf numFmtId="164" fontId="5" fillId="0" borderId="19" xfId="0" applyNumberFormat="1" applyFont="1" applyBorder="1"/>
    <xf numFmtId="1" fontId="4" fillId="0" borderId="20" xfId="0" applyNumberFormat="1" applyFont="1" applyBorder="1"/>
    <xf numFmtId="1" fontId="4" fillId="0" borderId="23" xfId="0" applyNumberFormat="1" applyFont="1" applyBorder="1"/>
    <xf numFmtId="164" fontId="4" fillId="0" borderId="24" xfId="0" applyNumberFormat="1" applyFont="1" applyBorder="1"/>
    <xf numFmtId="164" fontId="5" fillId="0" borderId="24" xfId="0" applyNumberFormat="1" applyFont="1" applyBorder="1"/>
    <xf numFmtId="164" fontId="5" fillId="0" borderId="25" xfId="0" applyNumberFormat="1" applyFont="1" applyBorder="1"/>
    <xf numFmtId="164" fontId="1" fillId="3" borderId="15" xfId="0" applyNumberFormat="1" applyFont="1" applyFill="1" applyBorder="1" applyAlignment="1">
      <alignment horizontal="center" vertical="center" wrapText="1"/>
    </xf>
    <xf numFmtId="164" fontId="2" fillId="3" borderId="17" xfId="0" applyNumberFormat="1" applyFont="1" applyFill="1" applyBorder="1"/>
    <xf numFmtId="164" fontId="2" fillId="3" borderId="0" xfId="0" applyNumberFormat="1" applyFont="1" applyFill="1"/>
    <xf numFmtId="164" fontId="2" fillId="3" borderId="0" xfId="0" applyNumberFormat="1" applyFont="1" applyFill="1" applyAlignment="1">
      <alignment horizontal="center" vertical="top" wrapText="1"/>
    </xf>
    <xf numFmtId="164" fontId="1" fillId="3" borderId="0" xfId="0" applyNumberFormat="1" applyFont="1" applyFill="1" applyAlignment="1">
      <alignment horizontal="center" vertical="top" wrapText="1"/>
    </xf>
    <xf numFmtId="164" fontId="3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64" fontId="2" fillId="3" borderId="0" xfId="0" applyNumberFormat="1" applyFont="1" applyFill="1" applyAlignment="1">
      <alignment horizontal="center"/>
    </xf>
    <xf numFmtId="164" fontId="2" fillId="3" borderId="19" xfId="0" applyNumberFormat="1" applyFont="1" applyFill="1" applyBorder="1"/>
    <xf numFmtId="164" fontId="5" fillId="0" borderId="17" xfId="0" applyNumberFormat="1" applyFont="1" applyBorder="1" applyAlignment="1">
      <alignment horizontal="left"/>
    </xf>
    <xf numFmtId="164" fontId="5" fillId="0" borderId="17" xfId="0" quotePrefix="1" applyNumberFormat="1" applyFont="1" applyBorder="1" applyAlignment="1">
      <alignment horizontal="left"/>
    </xf>
    <xf numFmtId="164" fontId="5" fillId="0" borderId="0" xfId="0" applyNumberFormat="1" applyFont="1" applyAlignment="1">
      <alignment horizontal="left"/>
    </xf>
    <xf numFmtId="0" fontId="4" fillId="0" borderId="0" xfId="0" applyFont="1"/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4" xfId="0" applyFont="1" applyFill="1" applyBorder="1"/>
    <xf numFmtId="3" fontId="5" fillId="0" borderId="5" xfId="0" applyNumberFormat="1" applyFont="1" applyBorder="1"/>
    <xf numFmtId="0" fontId="5" fillId="0" borderId="5" xfId="0" applyFont="1" applyBorder="1"/>
    <xf numFmtId="3" fontId="5" fillId="0" borderId="6" xfId="0" applyNumberFormat="1" applyFont="1" applyBorder="1"/>
    <xf numFmtId="0" fontId="5" fillId="2" borderId="7" xfId="0" applyFont="1" applyFill="1" applyBorder="1"/>
    <xf numFmtId="3" fontId="5" fillId="0" borderId="8" xfId="0" applyNumberFormat="1" applyFont="1" applyBorder="1"/>
    <xf numFmtId="0" fontId="5" fillId="0" borderId="8" xfId="0" applyFont="1" applyBorder="1"/>
    <xf numFmtId="3" fontId="5" fillId="0" borderId="9" xfId="0" applyNumberFormat="1" applyFont="1" applyBorder="1"/>
    <xf numFmtId="0" fontId="5" fillId="2" borderId="10" xfId="0" applyFont="1" applyFill="1" applyBorder="1"/>
    <xf numFmtId="3" fontId="5" fillId="0" borderId="11" xfId="0" applyNumberFormat="1" applyFont="1" applyBorder="1"/>
    <xf numFmtId="0" fontId="5" fillId="0" borderId="11" xfId="0" applyFont="1" applyBorder="1"/>
    <xf numFmtId="3" fontId="5" fillId="0" borderId="12" xfId="0" applyNumberFormat="1" applyFont="1" applyBorder="1"/>
    <xf numFmtId="0" fontId="4" fillId="2" borderId="1" xfId="0" applyFont="1" applyFill="1" applyBorder="1"/>
    <xf numFmtId="3" fontId="5" fillId="0" borderId="2" xfId="0" applyNumberFormat="1" applyFont="1" applyBorder="1"/>
    <xf numFmtId="3" fontId="5" fillId="0" borderId="3" xfId="0" applyNumberFormat="1" applyFont="1" applyBorder="1"/>
    <xf numFmtId="0" fontId="4" fillId="2" borderId="4" xfId="0" applyFont="1" applyFill="1" applyBorder="1"/>
    <xf numFmtId="0" fontId="4" fillId="2" borderId="7" xfId="0" applyFont="1" applyFill="1" applyBorder="1"/>
    <xf numFmtId="0" fontId="5" fillId="2" borderId="10" xfId="0" quotePrefix="1" applyFont="1" applyFill="1" applyBorder="1"/>
    <xf numFmtId="0" fontId="0" fillId="0" borderId="0" xfId="0" applyAlignment="1">
      <alignment horizontal="right"/>
    </xf>
    <xf numFmtId="0" fontId="0" fillId="0" borderId="36" xfId="0" applyBorder="1"/>
    <xf numFmtId="0" fontId="0" fillId="0" borderId="0" xfId="0" applyBorder="1"/>
    <xf numFmtId="0" fontId="0" fillId="0" borderId="35" xfId="0" applyBorder="1"/>
    <xf numFmtId="0" fontId="0" fillId="0" borderId="39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/>
    <xf numFmtId="0" fontId="0" fillId="0" borderId="38" xfId="0" applyBorder="1"/>
    <xf numFmtId="0" fontId="0" fillId="0" borderId="42" xfId="0" applyBorder="1"/>
    <xf numFmtId="0" fontId="0" fillId="0" borderId="37" xfId="0" applyBorder="1"/>
    <xf numFmtId="0" fontId="0" fillId="0" borderId="41" xfId="0" applyBorder="1"/>
    <xf numFmtId="0" fontId="0" fillId="0" borderId="36" xfId="0" applyBorder="1" applyAlignment="1">
      <alignment wrapText="1"/>
    </xf>
    <xf numFmtId="0" fontId="24" fillId="0" borderId="40" xfId="0" applyFont="1" applyBorder="1"/>
    <xf numFmtId="0" fontId="0" fillId="0" borderId="0" xfId="0" applyBorder="1" applyAlignment="1">
      <alignment wrapText="1"/>
    </xf>
    <xf numFmtId="0" fontId="0" fillId="0" borderId="0" xfId="0"/>
    <xf numFmtId="165" fontId="0" fillId="0" borderId="0" xfId="1" applyNumberFormat="1" applyFont="1" applyAlignment="1">
      <alignment horizontal="center"/>
    </xf>
    <xf numFmtId="0" fontId="0" fillId="0" borderId="46" xfId="0" applyBorder="1"/>
    <xf numFmtId="0" fontId="0" fillId="0" borderId="8" xfId="0" applyBorder="1"/>
    <xf numFmtId="165" fontId="0" fillId="0" borderId="8" xfId="1" applyNumberFormat="1" applyFont="1" applyBorder="1"/>
    <xf numFmtId="0" fontId="25" fillId="0" borderId="0" xfId="0" applyFont="1"/>
    <xf numFmtId="165" fontId="0" fillId="0" borderId="8" xfId="1" applyNumberFormat="1" applyFont="1" applyFill="1" applyBorder="1"/>
    <xf numFmtId="165" fontId="0" fillId="0" borderId="0" xfId="1" applyNumberFormat="1" applyFont="1" applyBorder="1" applyAlignment="1">
      <alignment horizontal="center"/>
    </xf>
    <xf numFmtId="165" fontId="0" fillId="0" borderId="8" xfId="1" applyNumberFormat="1" applyFont="1" applyBorder="1" applyAlignment="1"/>
    <xf numFmtId="10" fontId="0" fillId="0" borderId="0" xfId="2" applyNumberFormat="1" applyFont="1" applyBorder="1"/>
    <xf numFmtId="0" fontId="0" fillId="0" borderId="8" xfId="0" applyBorder="1" applyAlignment="1">
      <alignment horizontal="right"/>
    </xf>
    <xf numFmtId="2" fontId="0" fillId="0" borderId="50" xfId="0" applyNumberFormat="1" applyBorder="1" applyAlignment="1">
      <alignment horizontal="center"/>
    </xf>
    <xf numFmtId="43" fontId="0" fillId="0" borderId="0" xfId="1" applyFont="1" applyBorder="1" applyAlignment="1">
      <alignment horizontal="center"/>
    </xf>
    <xf numFmtId="2" fontId="0" fillId="0" borderId="50" xfId="0" applyNumberFormat="1" applyBorder="1" applyAlignment="1">
      <alignment horizontal="center" vertical="center" wrapText="1"/>
    </xf>
    <xf numFmtId="2" fontId="0" fillId="0" borderId="44" xfId="0" applyNumberForma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53" xfId="0" applyNumberFormat="1" applyBorder="1" applyAlignment="1">
      <alignment horizontal="center" vertical="center" wrapText="1"/>
    </xf>
    <xf numFmtId="0" fontId="0" fillId="0" borderId="54" xfId="0" applyBorder="1"/>
    <xf numFmtId="0" fontId="0" fillId="0" borderId="55" xfId="0" applyBorder="1"/>
    <xf numFmtId="0" fontId="0" fillId="0" borderId="56" xfId="0" applyBorder="1"/>
    <xf numFmtId="43" fontId="0" fillId="0" borderId="38" xfId="1" applyFont="1" applyBorder="1" applyAlignment="1">
      <alignment horizontal="center"/>
    </xf>
    <xf numFmtId="0" fontId="27" fillId="0" borderId="38" xfId="0" applyFont="1" applyBorder="1"/>
    <xf numFmtId="9" fontId="0" fillId="0" borderId="8" xfId="2" applyFont="1" applyBorder="1"/>
    <xf numFmtId="0" fontId="0" fillId="0" borderId="8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8" xfId="0" applyBorder="1" applyAlignment="1">
      <alignment horizontal="center" wrapText="1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3" fontId="5" fillId="37" borderId="8" xfId="0" applyNumberFormat="1" applyFont="1" applyFill="1" applyBorder="1"/>
    <xf numFmtId="3" fontId="5" fillId="37" borderId="2" xfId="0" applyNumberFormat="1" applyFont="1" applyFill="1" applyBorder="1"/>
    <xf numFmtId="3" fontId="5" fillId="38" borderId="2" xfId="0" applyNumberFormat="1" applyFont="1" applyFill="1" applyBorder="1"/>
    <xf numFmtId="3" fontId="5" fillId="39" borderId="2" xfId="0" applyNumberFormat="1" applyFont="1" applyFill="1" applyBorder="1"/>
    <xf numFmtId="164" fontId="5" fillId="38" borderId="19" xfId="0" applyNumberFormat="1" applyFont="1" applyFill="1" applyBorder="1"/>
    <xf numFmtId="164" fontId="5" fillId="38" borderId="0" xfId="0" applyNumberFormat="1" applyFont="1" applyFill="1"/>
    <xf numFmtId="164" fontId="5" fillId="36" borderId="0" xfId="0" applyNumberFormat="1" applyFont="1" applyFill="1"/>
    <xf numFmtId="0" fontId="1" fillId="3" borderId="16" xfId="0" applyFont="1" applyFill="1" applyBorder="1" applyAlignment="1">
      <alignment horizontal="center" vertical="top" wrapText="1"/>
    </xf>
    <xf numFmtId="0" fontId="1" fillId="3" borderId="19" xfId="0" applyFont="1" applyFill="1" applyBorder="1" applyAlignment="1">
      <alignment horizontal="center" vertical="top" wrapText="1"/>
    </xf>
    <xf numFmtId="0" fontId="1" fillId="3" borderId="18" xfId="0" applyFont="1" applyFill="1" applyBorder="1" applyAlignment="1">
      <alignment horizontal="center"/>
    </xf>
    <xf numFmtId="0" fontId="1" fillId="3" borderId="0" xfId="0" applyFont="1" applyFill="1" applyAlignment="1">
      <alignment horizontal="center" vertical="top" wrapText="1"/>
    </xf>
    <xf numFmtId="0" fontId="1" fillId="3" borderId="13" xfId="0" applyFont="1" applyFill="1" applyBorder="1" applyAlignment="1">
      <alignment horizontal="left" vertical="top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top" wrapText="1"/>
    </xf>
    <xf numFmtId="164" fontId="4" fillId="0" borderId="0" xfId="0" applyNumberFormat="1" applyFont="1" applyAlignment="1">
      <alignment horizontal="left"/>
    </xf>
    <xf numFmtId="164" fontId="4" fillId="0" borderId="19" xfId="0" applyNumberFormat="1" applyFont="1" applyBorder="1" applyAlignment="1">
      <alignment horizontal="left"/>
    </xf>
    <xf numFmtId="164" fontId="4" fillId="0" borderId="21" xfId="0" applyNumberFormat="1" applyFont="1" applyBorder="1" applyAlignment="1">
      <alignment horizontal="left"/>
    </xf>
    <xf numFmtId="164" fontId="4" fillId="0" borderId="22" xfId="0" applyNumberFormat="1" applyFont="1" applyBorder="1" applyAlignment="1">
      <alignment horizontal="left"/>
    </xf>
    <xf numFmtId="164" fontId="6" fillId="0" borderId="0" xfId="0" applyNumberFormat="1" applyFont="1" applyAlignment="1">
      <alignment horizontal="left"/>
    </xf>
    <xf numFmtId="164" fontId="6" fillId="0" borderId="19" xfId="0" applyNumberFormat="1" applyFont="1" applyBorder="1" applyAlignment="1">
      <alignment horizontal="left"/>
    </xf>
    <xf numFmtId="164" fontId="1" fillId="3" borderId="16" xfId="0" applyNumberFormat="1" applyFont="1" applyFill="1" applyBorder="1" applyAlignment="1">
      <alignment horizontal="center" vertical="top" wrapText="1"/>
    </xf>
    <xf numFmtId="164" fontId="1" fillId="3" borderId="19" xfId="0" applyNumberFormat="1" applyFont="1" applyFill="1" applyBorder="1" applyAlignment="1">
      <alignment horizontal="center" vertical="top" wrapText="1"/>
    </xf>
    <xf numFmtId="164" fontId="1" fillId="3" borderId="18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 vertical="top" wrapText="1"/>
    </xf>
    <xf numFmtId="164" fontId="1" fillId="3" borderId="13" xfId="0" applyNumberFormat="1" applyFont="1" applyFill="1" applyBorder="1" applyAlignment="1">
      <alignment horizontal="left" vertical="top"/>
    </xf>
    <xf numFmtId="164" fontId="1" fillId="3" borderId="14" xfId="0" applyNumberFormat="1" applyFont="1" applyFill="1" applyBorder="1" applyAlignment="1">
      <alignment horizontal="left" vertical="top"/>
    </xf>
    <xf numFmtId="164" fontId="1" fillId="3" borderId="15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top" wrapText="1"/>
    </xf>
    <xf numFmtId="0" fontId="22" fillId="36" borderId="8" xfId="0" applyFont="1" applyFill="1" applyBorder="1" applyAlignment="1">
      <alignment horizontal="center"/>
    </xf>
    <xf numFmtId="0" fontId="22" fillId="36" borderId="47" xfId="0" applyFont="1" applyFill="1" applyBorder="1" applyAlignment="1">
      <alignment horizontal="center"/>
    </xf>
    <xf numFmtId="0" fontId="22" fillId="36" borderId="48" xfId="0" applyFont="1" applyFill="1" applyBorder="1" applyAlignment="1">
      <alignment horizontal="center"/>
    </xf>
    <xf numFmtId="0" fontId="22" fillId="36" borderId="49" xfId="0" applyFont="1" applyFill="1" applyBorder="1" applyAlignment="1">
      <alignment horizontal="center"/>
    </xf>
    <xf numFmtId="0" fontId="0" fillId="36" borderId="8" xfId="0" applyFill="1" applyBorder="1" applyAlignment="1">
      <alignment horizontal="center"/>
    </xf>
    <xf numFmtId="0" fontId="24" fillId="0" borderId="40" xfId="0" applyFont="1" applyBorder="1" applyAlignment="1">
      <alignment horizontal="left"/>
    </xf>
    <xf numFmtId="0" fontId="24" fillId="0" borderId="41" xfId="0" applyFont="1" applyBorder="1" applyAlignment="1">
      <alignment horizontal="left"/>
    </xf>
    <xf numFmtId="0" fontId="24" fillId="0" borderId="42" xfId="0" applyFont="1" applyBorder="1" applyAlignment="1">
      <alignment horizontal="left"/>
    </xf>
    <xf numFmtId="0" fontId="26" fillId="0" borderId="35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53" xfId="0" applyBorder="1" applyAlignment="1">
      <alignment horizontal="center"/>
    </xf>
    <xf numFmtId="0" fontId="26" fillId="0" borderId="51" xfId="0" applyFont="1" applyBorder="1" applyAlignment="1">
      <alignment horizontal="center" vertical="center"/>
    </xf>
    <xf numFmtId="0" fontId="26" fillId="0" borderId="43" xfId="0" applyFont="1" applyBorder="1" applyAlignment="1">
      <alignment horizontal="center" vertical="center"/>
    </xf>
    <xf numFmtId="0" fontId="26" fillId="0" borderId="52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D2B5-DBD0-486A-AD9F-4AD611FB6EB9}">
  <dimension ref="A1:P31"/>
  <sheetViews>
    <sheetView topLeftCell="A13" workbookViewId="0">
      <selection activeCell="O30" sqref="O30"/>
    </sheetView>
  </sheetViews>
  <sheetFormatPr defaultRowHeight="14.5" x14ac:dyDescent="0.35"/>
  <cols>
    <col min="1" max="1" width="28.453125" bestFit="1" customWidth="1"/>
    <col min="2" max="2" width="7.54296875" bestFit="1" customWidth="1"/>
    <col min="3" max="3" width="9" bestFit="1" customWidth="1"/>
    <col min="4" max="4" width="11.7265625" bestFit="1" customWidth="1"/>
    <col min="5" max="5" width="10.81640625" bestFit="1" customWidth="1"/>
    <col min="6" max="6" width="7.81640625" bestFit="1" customWidth="1"/>
    <col min="7" max="7" width="7.26953125" bestFit="1" customWidth="1"/>
    <col min="8" max="8" width="11.7265625" bestFit="1" customWidth="1"/>
    <col min="9" max="9" width="5.453125" bestFit="1" customWidth="1"/>
    <col min="10" max="10" width="8.26953125" bestFit="1" customWidth="1"/>
    <col min="11" max="11" width="6.26953125" bestFit="1" customWidth="1"/>
    <col min="12" max="12" width="13.453125" bestFit="1" customWidth="1"/>
    <col min="13" max="13" width="9.7265625" bestFit="1" customWidth="1"/>
    <col min="14" max="14" width="5.1796875" bestFit="1" customWidth="1"/>
    <col min="15" max="15" width="8.26953125" bestFit="1" customWidth="1"/>
    <col min="16" max="16" width="20.54296875" bestFit="1" customWidth="1"/>
  </cols>
  <sheetData>
    <row r="1" spans="1:16" ht="15" thickBot="1" x14ac:dyDescent="0.4">
      <c r="A1" s="32" t="s">
        <v>95</v>
      </c>
      <c r="B1" s="33" t="s">
        <v>0</v>
      </c>
      <c r="C1" s="34" t="s">
        <v>1</v>
      </c>
      <c r="D1" s="34" t="s">
        <v>2</v>
      </c>
      <c r="E1" s="34" t="s">
        <v>3</v>
      </c>
      <c r="F1" s="34" t="s">
        <v>4</v>
      </c>
      <c r="G1" s="34" t="s">
        <v>5</v>
      </c>
      <c r="H1" s="34" t="s">
        <v>6</v>
      </c>
      <c r="I1" s="34" t="s">
        <v>7</v>
      </c>
      <c r="J1" s="34" t="s">
        <v>8</v>
      </c>
      <c r="K1" s="34" t="s">
        <v>9</v>
      </c>
      <c r="L1" s="34" t="s">
        <v>10</v>
      </c>
      <c r="M1" s="34" t="s">
        <v>11</v>
      </c>
      <c r="N1" s="34" t="s">
        <v>12</v>
      </c>
      <c r="O1" s="34" t="s">
        <v>13</v>
      </c>
      <c r="P1" s="35" t="s">
        <v>14</v>
      </c>
    </row>
    <row r="2" spans="1:16" x14ac:dyDescent="0.35">
      <c r="A2" s="36" t="s">
        <v>15</v>
      </c>
      <c r="B2" s="37">
        <v>114687</v>
      </c>
      <c r="C2" s="37">
        <v>77670</v>
      </c>
      <c r="D2" s="37">
        <v>0</v>
      </c>
      <c r="E2" s="37">
        <v>168404</v>
      </c>
      <c r="F2" s="38">
        <v>0</v>
      </c>
      <c r="G2" s="37">
        <v>82963</v>
      </c>
      <c r="H2" s="37">
        <v>174837</v>
      </c>
      <c r="I2" s="37">
        <v>389</v>
      </c>
      <c r="J2" s="37">
        <v>48546</v>
      </c>
      <c r="K2" s="37">
        <v>7288</v>
      </c>
      <c r="L2" s="37">
        <v>1397</v>
      </c>
      <c r="M2" s="37">
        <v>0</v>
      </c>
      <c r="N2" s="37">
        <v>0</v>
      </c>
      <c r="O2" s="37">
        <v>676181</v>
      </c>
      <c r="P2" s="39">
        <v>314023</v>
      </c>
    </row>
    <row r="3" spans="1:16" x14ac:dyDescent="0.35">
      <c r="A3" s="40" t="s">
        <v>16</v>
      </c>
      <c r="B3" s="41">
        <v>11155</v>
      </c>
      <c r="C3" s="41">
        <v>229470</v>
      </c>
      <c r="D3" s="41">
        <v>90784</v>
      </c>
      <c r="E3" s="41">
        <v>0</v>
      </c>
      <c r="F3" s="42">
        <v>0</v>
      </c>
      <c r="G3" s="41">
        <v>0</v>
      </c>
      <c r="H3" s="41">
        <v>0</v>
      </c>
      <c r="I3" s="41">
        <v>0</v>
      </c>
      <c r="J3" s="41">
        <v>29</v>
      </c>
      <c r="K3" s="41">
        <v>0</v>
      </c>
      <c r="L3" s="41">
        <v>0</v>
      </c>
      <c r="M3" s="41">
        <v>0</v>
      </c>
      <c r="N3" s="41">
        <v>0</v>
      </c>
      <c r="O3" s="41">
        <v>331438</v>
      </c>
      <c r="P3" s="43">
        <v>29</v>
      </c>
    </row>
    <row r="4" spans="1:16" x14ac:dyDescent="0.35">
      <c r="A4" s="40" t="s">
        <v>17</v>
      </c>
      <c r="B4" s="41">
        <v>-62935</v>
      </c>
      <c r="C4" s="41">
        <v>-63924</v>
      </c>
      <c r="D4" s="41">
        <v>-11731</v>
      </c>
      <c r="E4" s="41">
        <v>0</v>
      </c>
      <c r="F4" s="42">
        <v>0</v>
      </c>
      <c r="G4" s="41">
        <v>0</v>
      </c>
      <c r="H4" s="41">
        <v>0</v>
      </c>
      <c r="I4" s="41">
        <v>0</v>
      </c>
      <c r="J4" s="41">
        <v>0</v>
      </c>
      <c r="K4" s="41">
        <v>0</v>
      </c>
      <c r="L4" s="41">
        <v>0</v>
      </c>
      <c r="M4" s="41">
        <v>0</v>
      </c>
      <c r="N4" s="41">
        <v>0</v>
      </c>
      <c r="O4" s="41">
        <v>-138590</v>
      </c>
      <c r="P4" s="43">
        <v>0</v>
      </c>
    </row>
    <row r="5" spans="1:16" x14ac:dyDescent="0.35">
      <c r="A5" s="40" t="s">
        <v>18</v>
      </c>
      <c r="B5" s="41">
        <v>0</v>
      </c>
      <c r="C5" s="41">
        <v>0</v>
      </c>
      <c r="D5" s="41">
        <v>-12738</v>
      </c>
      <c r="E5" s="41">
        <v>0</v>
      </c>
      <c r="F5" s="42">
        <v>0</v>
      </c>
      <c r="G5" s="41">
        <v>0</v>
      </c>
      <c r="H5" s="41">
        <v>0</v>
      </c>
      <c r="I5" s="41">
        <v>0</v>
      </c>
      <c r="J5" s="41">
        <v>0</v>
      </c>
      <c r="K5" s="41">
        <v>0</v>
      </c>
      <c r="L5" s="41">
        <v>0</v>
      </c>
      <c r="M5" s="41">
        <v>0</v>
      </c>
      <c r="N5" s="41">
        <v>0</v>
      </c>
      <c r="O5" s="41">
        <v>-12738</v>
      </c>
      <c r="P5" s="43">
        <v>0</v>
      </c>
    </row>
    <row r="6" spans="1:16" x14ac:dyDescent="0.35">
      <c r="A6" s="40" t="s">
        <v>19</v>
      </c>
      <c r="B6" s="41">
        <v>0</v>
      </c>
      <c r="C6" s="41">
        <v>0</v>
      </c>
      <c r="D6" s="41">
        <v>-36312</v>
      </c>
      <c r="E6" s="41">
        <v>0</v>
      </c>
      <c r="F6" s="42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v>0</v>
      </c>
      <c r="O6" s="41">
        <v>-36312</v>
      </c>
      <c r="P6" s="43">
        <v>0</v>
      </c>
    </row>
    <row r="7" spans="1:16" ht="15" thickBot="1" x14ac:dyDescent="0.4">
      <c r="A7" s="44" t="s">
        <v>20</v>
      </c>
      <c r="B7" s="45">
        <v>-3036</v>
      </c>
      <c r="C7" s="45">
        <v>-2801</v>
      </c>
      <c r="D7" s="45">
        <v>-3545</v>
      </c>
      <c r="E7" s="45">
        <v>-1834</v>
      </c>
      <c r="F7" s="46">
        <v>0</v>
      </c>
      <c r="G7" s="45">
        <v>0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5">
        <v>0</v>
      </c>
      <c r="N7" s="45">
        <v>0</v>
      </c>
      <c r="O7" s="45">
        <v>-11216</v>
      </c>
      <c r="P7" s="47">
        <v>0</v>
      </c>
    </row>
    <row r="8" spans="1:16" ht="15" thickBot="1" x14ac:dyDescent="0.4">
      <c r="A8" s="48" t="s">
        <v>21</v>
      </c>
      <c r="B8" s="49">
        <v>59871</v>
      </c>
      <c r="C8" s="49">
        <v>240415</v>
      </c>
      <c r="D8" s="49">
        <v>26458</v>
      </c>
      <c r="E8" s="49">
        <v>166570</v>
      </c>
      <c r="F8" s="49">
        <v>0</v>
      </c>
      <c r="G8" s="49">
        <v>82963</v>
      </c>
      <c r="H8" s="49">
        <v>174837</v>
      </c>
      <c r="I8" s="49">
        <v>389</v>
      </c>
      <c r="J8" s="49">
        <v>48575</v>
      </c>
      <c r="K8" s="49">
        <v>7288</v>
      </c>
      <c r="L8" s="49">
        <v>1397</v>
      </c>
      <c r="M8" s="49">
        <v>0</v>
      </c>
      <c r="N8" s="49">
        <v>0</v>
      </c>
      <c r="O8" s="100">
        <v>808763</v>
      </c>
      <c r="P8" s="50">
        <v>314052</v>
      </c>
    </row>
    <row r="9" spans="1:16" x14ac:dyDescent="0.35">
      <c r="A9" s="36" t="s">
        <v>22</v>
      </c>
      <c r="B9" s="37">
        <v>0</v>
      </c>
      <c r="C9" s="37">
        <v>-8101</v>
      </c>
      <c r="D9" s="37">
        <v>8437</v>
      </c>
      <c r="E9" s="37">
        <v>0</v>
      </c>
      <c r="F9" s="38">
        <v>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336</v>
      </c>
      <c r="P9" s="39">
        <v>0</v>
      </c>
    </row>
    <row r="10" spans="1:16" x14ac:dyDescent="0.35">
      <c r="A10" s="40" t="s">
        <v>23</v>
      </c>
      <c r="B10" s="41">
        <v>-707</v>
      </c>
      <c r="C10" s="41">
        <v>-381</v>
      </c>
      <c r="D10" s="41">
        <v>-5075</v>
      </c>
      <c r="E10" s="41">
        <v>1050</v>
      </c>
      <c r="F10" s="41">
        <v>0</v>
      </c>
      <c r="G10" s="41">
        <v>0</v>
      </c>
      <c r="H10" s="41">
        <v>1</v>
      </c>
      <c r="I10" s="41">
        <v>0</v>
      </c>
      <c r="J10" s="41">
        <v>1</v>
      </c>
      <c r="K10" s="41">
        <v>0</v>
      </c>
      <c r="L10" s="41">
        <v>0</v>
      </c>
      <c r="M10" s="41">
        <v>-1121</v>
      </c>
      <c r="N10" s="41">
        <v>0</v>
      </c>
      <c r="O10" s="41">
        <v>-6232</v>
      </c>
      <c r="P10" s="43">
        <v>2</v>
      </c>
    </row>
    <row r="11" spans="1:16" x14ac:dyDescent="0.35">
      <c r="A11" s="40" t="s">
        <v>24</v>
      </c>
      <c r="B11" s="41">
        <v>-16529</v>
      </c>
      <c r="C11" s="41">
        <v>0</v>
      </c>
      <c r="D11" s="41">
        <v>-43</v>
      </c>
      <c r="E11" s="41">
        <v>-48706</v>
      </c>
      <c r="F11" s="42">
        <v>0</v>
      </c>
      <c r="G11" s="98">
        <v>-82963</v>
      </c>
      <c r="H11" s="98">
        <v>-165528</v>
      </c>
      <c r="I11" s="98">
        <v>-25</v>
      </c>
      <c r="J11" s="98">
        <v>-1925</v>
      </c>
      <c r="K11" s="98">
        <v>-7288</v>
      </c>
      <c r="L11" s="41">
        <v>0</v>
      </c>
      <c r="M11" s="41">
        <v>146338</v>
      </c>
      <c r="N11" s="41">
        <v>0</v>
      </c>
      <c r="O11" s="41">
        <v>-176669</v>
      </c>
      <c r="P11" s="43">
        <v>-257729</v>
      </c>
    </row>
    <row r="12" spans="1:16" x14ac:dyDescent="0.35">
      <c r="A12" s="40" t="s">
        <v>25</v>
      </c>
      <c r="B12" s="41">
        <v>-7705</v>
      </c>
      <c r="C12" s="41">
        <v>0</v>
      </c>
      <c r="D12" s="41">
        <v>0</v>
      </c>
      <c r="E12" s="41">
        <v>-15139</v>
      </c>
      <c r="F12" s="42">
        <v>0</v>
      </c>
      <c r="G12" s="98">
        <v>0</v>
      </c>
      <c r="H12" s="98">
        <v>-1621</v>
      </c>
      <c r="I12" s="98">
        <v>0</v>
      </c>
      <c r="J12" s="98">
        <v>-4613</v>
      </c>
      <c r="K12" s="98">
        <v>0</v>
      </c>
      <c r="L12" s="41">
        <v>-1397</v>
      </c>
      <c r="M12" s="41">
        <v>9456</v>
      </c>
      <c r="N12" s="41">
        <v>0</v>
      </c>
      <c r="O12" s="41">
        <v>-21019</v>
      </c>
      <c r="P12" s="43">
        <v>-6234</v>
      </c>
    </row>
    <row r="13" spans="1:16" x14ac:dyDescent="0.35">
      <c r="A13" s="40" t="s">
        <v>26</v>
      </c>
      <c r="B13" s="41">
        <v>0</v>
      </c>
      <c r="C13" s="41">
        <v>0</v>
      </c>
      <c r="D13" s="41">
        <v>0</v>
      </c>
      <c r="E13" s="41">
        <v>0</v>
      </c>
      <c r="F13" s="42">
        <v>0</v>
      </c>
      <c r="G13" s="41">
        <v>0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3">
        <v>0</v>
      </c>
    </row>
    <row r="14" spans="1:16" x14ac:dyDescent="0.35">
      <c r="A14" s="40" t="s">
        <v>27</v>
      </c>
      <c r="B14" s="41">
        <v>-7559</v>
      </c>
      <c r="C14" s="41">
        <v>0</v>
      </c>
      <c r="D14" s="41">
        <v>0</v>
      </c>
      <c r="E14" s="41">
        <v>276</v>
      </c>
      <c r="F14" s="42">
        <v>0</v>
      </c>
      <c r="G14" s="41">
        <v>0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-7283</v>
      </c>
      <c r="P14" s="43">
        <v>0</v>
      </c>
    </row>
    <row r="15" spans="1:16" x14ac:dyDescent="0.35">
      <c r="A15" s="40" t="s">
        <v>28</v>
      </c>
      <c r="B15" s="41">
        <v>0</v>
      </c>
      <c r="C15" s="41">
        <v>-231933</v>
      </c>
      <c r="D15" s="41">
        <v>233156</v>
      </c>
      <c r="E15" s="41">
        <v>0</v>
      </c>
      <c r="F15" s="42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1223</v>
      </c>
      <c r="P15" s="43">
        <v>0</v>
      </c>
    </row>
    <row r="16" spans="1:16" x14ac:dyDescent="0.35">
      <c r="A16" s="40" t="s">
        <v>29</v>
      </c>
      <c r="B16" s="41">
        <v>487</v>
      </c>
      <c r="C16" s="41">
        <v>0</v>
      </c>
      <c r="D16" s="41">
        <v>0</v>
      </c>
      <c r="E16" s="41">
        <v>0</v>
      </c>
      <c r="F16" s="42">
        <v>0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487</v>
      </c>
      <c r="P16" s="43">
        <v>0</v>
      </c>
    </row>
    <row r="17" spans="1:16" x14ac:dyDescent="0.35">
      <c r="A17" s="40" t="s">
        <v>30</v>
      </c>
      <c r="B17" s="41">
        <v>0</v>
      </c>
      <c r="C17" s="41">
        <v>0</v>
      </c>
      <c r="D17" s="41">
        <v>0</v>
      </c>
      <c r="E17" s="41">
        <v>0</v>
      </c>
      <c r="F17" s="42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3">
        <v>0</v>
      </c>
    </row>
    <row r="18" spans="1:16" x14ac:dyDescent="0.35">
      <c r="A18" s="40" t="s">
        <v>31</v>
      </c>
      <c r="B18" s="41">
        <v>0</v>
      </c>
      <c r="C18" s="41">
        <v>0</v>
      </c>
      <c r="D18" s="41">
        <v>0</v>
      </c>
      <c r="E18" s="41">
        <v>0</v>
      </c>
      <c r="F18" s="42">
        <v>0</v>
      </c>
      <c r="G18" s="41">
        <v>0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3">
        <v>0</v>
      </c>
    </row>
    <row r="19" spans="1:16" x14ac:dyDescent="0.35">
      <c r="A19" s="40" t="s">
        <v>32</v>
      </c>
      <c r="B19" s="41">
        <v>-2234</v>
      </c>
      <c r="C19" s="41">
        <v>0</v>
      </c>
      <c r="D19" s="41">
        <v>-14797</v>
      </c>
      <c r="E19" s="41">
        <v>-8577</v>
      </c>
      <c r="F19" s="42">
        <v>0</v>
      </c>
      <c r="G19" s="41">
        <v>0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1">
        <v>-7190</v>
      </c>
      <c r="N19" s="41">
        <v>0</v>
      </c>
      <c r="O19" s="41">
        <v>-32798</v>
      </c>
      <c r="P19" s="43">
        <v>0</v>
      </c>
    </row>
    <row r="20" spans="1:16" ht="15" thickBot="1" x14ac:dyDescent="0.4">
      <c r="A20" s="44" t="s">
        <v>33</v>
      </c>
      <c r="B20" s="45">
        <v>0</v>
      </c>
      <c r="C20" s="45">
        <v>0</v>
      </c>
      <c r="D20" s="45">
        <v>0</v>
      </c>
      <c r="E20" s="45">
        <v>-1095</v>
      </c>
      <c r="F20" s="46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-10406</v>
      </c>
      <c r="N20" s="45">
        <v>0</v>
      </c>
      <c r="O20" s="45">
        <v>-11501</v>
      </c>
      <c r="P20" s="47">
        <v>0</v>
      </c>
    </row>
    <row r="21" spans="1:16" ht="15" thickBot="1" x14ac:dyDescent="0.4">
      <c r="A21" s="48" t="s">
        <v>34</v>
      </c>
      <c r="B21" s="49">
        <v>25624</v>
      </c>
      <c r="C21" s="49">
        <v>0</v>
      </c>
      <c r="D21" s="49">
        <v>248136</v>
      </c>
      <c r="E21" s="49">
        <v>94379</v>
      </c>
      <c r="F21" s="49">
        <v>0</v>
      </c>
      <c r="G21" s="49">
        <v>0</v>
      </c>
      <c r="H21" s="99">
        <v>7689</v>
      </c>
      <c r="I21" s="99">
        <v>364</v>
      </c>
      <c r="J21" s="99">
        <v>42038</v>
      </c>
      <c r="K21" s="49">
        <v>0</v>
      </c>
      <c r="L21" s="49">
        <v>0</v>
      </c>
      <c r="M21" s="101">
        <v>137077</v>
      </c>
      <c r="N21" s="49">
        <v>0</v>
      </c>
      <c r="O21" s="99">
        <v>555307</v>
      </c>
      <c r="P21" s="50">
        <v>50091</v>
      </c>
    </row>
    <row r="22" spans="1:16" x14ac:dyDescent="0.35">
      <c r="A22" s="51" t="s">
        <v>35</v>
      </c>
      <c r="B22" s="37">
        <v>20912</v>
      </c>
      <c r="C22" s="37">
        <v>0</v>
      </c>
      <c r="D22" s="37">
        <v>17601</v>
      </c>
      <c r="E22" s="37">
        <v>44837</v>
      </c>
      <c r="F22" s="38">
        <v>0</v>
      </c>
      <c r="G22" s="37">
        <v>0</v>
      </c>
      <c r="H22" s="37">
        <v>4193</v>
      </c>
      <c r="I22" s="37">
        <v>0</v>
      </c>
      <c r="J22" s="37">
        <v>35215</v>
      </c>
      <c r="K22" s="37">
        <v>0</v>
      </c>
      <c r="L22" s="37">
        <v>0</v>
      </c>
      <c r="M22" s="37">
        <v>49131</v>
      </c>
      <c r="N22" s="37">
        <v>0</v>
      </c>
      <c r="O22" s="37">
        <v>171889</v>
      </c>
      <c r="P22" s="39">
        <v>39408</v>
      </c>
    </row>
    <row r="23" spans="1:16" x14ac:dyDescent="0.35">
      <c r="A23" s="52" t="s">
        <v>36</v>
      </c>
      <c r="B23" s="41">
        <v>0</v>
      </c>
      <c r="C23" s="41">
        <v>0</v>
      </c>
      <c r="D23" s="41">
        <v>191521</v>
      </c>
      <c r="E23" s="41">
        <v>28</v>
      </c>
      <c r="F23" s="42">
        <v>0</v>
      </c>
      <c r="G23" s="41">
        <v>0</v>
      </c>
      <c r="H23" s="41">
        <v>0</v>
      </c>
      <c r="I23" s="41">
        <v>0</v>
      </c>
      <c r="J23" s="41">
        <v>144</v>
      </c>
      <c r="K23" s="41">
        <v>0</v>
      </c>
      <c r="L23" s="41">
        <v>0</v>
      </c>
      <c r="M23" s="41">
        <v>223</v>
      </c>
      <c r="N23" s="41">
        <v>0</v>
      </c>
      <c r="O23" s="41">
        <v>191916</v>
      </c>
      <c r="P23" s="43">
        <v>144</v>
      </c>
    </row>
    <row r="24" spans="1:16" x14ac:dyDescent="0.35">
      <c r="A24" s="52" t="s">
        <v>37</v>
      </c>
      <c r="B24" s="41">
        <v>4712</v>
      </c>
      <c r="C24" s="41">
        <v>0</v>
      </c>
      <c r="D24" s="41">
        <v>25579</v>
      </c>
      <c r="E24" s="41">
        <v>13818</v>
      </c>
      <c r="F24" s="41">
        <v>0</v>
      </c>
      <c r="G24" s="41">
        <v>0</v>
      </c>
      <c r="H24" s="41">
        <v>3496</v>
      </c>
      <c r="I24" s="41">
        <v>364</v>
      </c>
      <c r="J24" s="41">
        <v>6679</v>
      </c>
      <c r="K24" s="41">
        <v>0</v>
      </c>
      <c r="L24" s="41">
        <v>0</v>
      </c>
      <c r="M24" s="41">
        <v>87723</v>
      </c>
      <c r="N24" s="41">
        <v>0</v>
      </c>
      <c r="O24" s="41">
        <v>142371</v>
      </c>
      <c r="P24" s="43">
        <v>10539</v>
      </c>
    </row>
    <row r="25" spans="1:16" x14ac:dyDescent="0.35">
      <c r="A25" s="40" t="s">
        <v>38</v>
      </c>
      <c r="B25" s="41">
        <v>295</v>
      </c>
      <c r="C25" s="41">
        <v>0</v>
      </c>
      <c r="D25" s="41">
        <v>3097</v>
      </c>
      <c r="E25" s="41">
        <v>5541</v>
      </c>
      <c r="F25" s="42">
        <v>0</v>
      </c>
      <c r="G25" s="41">
        <v>0</v>
      </c>
      <c r="H25" s="41">
        <v>296</v>
      </c>
      <c r="I25" s="41">
        <v>364</v>
      </c>
      <c r="J25" s="41">
        <v>6465</v>
      </c>
      <c r="K25" s="41">
        <v>0</v>
      </c>
      <c r="L25" s="41">
        <v>0</v>
      </c>
      <c r="M25" s="41">
        <v>44403</v>
      </c>
      <c r="N25" s="41">
        <v>0</v>
      </c>
      <c r="O25" s="41">
        <v>60461</v>
      </c>
      <c r="P25" s="43">
        <v>7125</v>
      </c>
    </row>
    <row r="26" spans="1:16" x14ac:dyDescent="0.35">
      <c r="A26" s="40" t="s">
        <v>39</v>
      </c>
      <c r="B26" s="41">
        <v>1386</v>
      </c>
      <c r="C26" s="41">
        <v>0</v>
      </c>
      <c r="D26" s="41">
        <v>4819</v>
      </c>
      <c r="E26" s="41">
        <v>6885</v>
      </c>
      <c r="F26" s="42">
        <v>0</v>
      </c>
      <c r="G26" s="41">
        <v>0</v>
      </c>
      <c r="H26" s="41">
        <v>2545</v>
      </c>
      <c r="I26" s="41">
        <v>0</v>
      </c>
      <c r="J26" s="41">
        <v>214</v>
      </c>
      <c r="K26" s="41">
        <v>0</v>
      </c>
      <c r="L26" s="41">
        <v>0</v>
      </c>
      <c r="M26" s="41">
        <v>33612</v>
      </c>
      <c r="N26" s="41">
        <v>0</v>
      </c>
      <c r="O26" s="41">
        <v>49461</v>
      </c>
      <c r="P26" s="43">
        <v>2759</v>
      </c>
    </row>
    <row r="27" spans="1:16" x14ac:dyDescent="0.35">
      <c r="A27" s="40" t="s">
        <v>40</v>
      </c>
      <c r="B27" s="41">
        <v>3031</v>
      </c>
      <c r="C27" s="41">
        <v>0</v>
      </c>
      <c r="D27" s="41">
        <v>14164</v>
      </c>
      <c r="E27" s="41">
        <v>1392</v>
      </c>
      <c r="F27" s="42">
        <v>0</v>
      </c>
      <c r="G27" s="41">
        <v>0</v>
      </c>
      <c r="H27" s="41">
        <v>655</v>
      </c>
      <c r="I27" s="41">
        <v>0</v>
      </c>
      <c r="J27" s="41">
        <v>0</v>
      </c>
      <c r="K27" s="41">
        <v>0</v>
      </c>
      <c r="L27" s="41">
        <v>0</v>
      </c>
      <c r="M27" s="41">
        <v>8318</v>
      </c>
      <c r="N27" s="41">
        <v>0</v>
      </c>
      <c r="O27" s="41">
        <v>27560</v>
      </c>
      <c r="P27" s="43">
        <v>655</v>
      </c>
    </row>
    <row r="28" spans="1:16" x14ac:dyDescent="0.35">
      <c r="A28" s="40" t="s">
        <v>41</v>
      </c>
      <c r="B28" s="41">
        <v>0</v>
      </c>
      <c r="C28" s="41">
        <v>0</v>
      </c>
      <c r="D28" s="41">
        <v>3499</v>
      </c>
      <c r="E28" s="41">
        <v>0</v>
      </c>
      <c r="F28" s="42">
        <v>0</v>
      </c>
      <c r="G28" s="41">
        <v>0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1">
        <v>234</v>
      </c>
      <c r="N28" s="41">
        <v>0</v>
      </c>
      <c r="O28" s="41">
        <v>3733</v>
      </c>
      <c r="P28" s="43">
        <v>0</v>
      </c>
    </row>
    <row r="29" spans="1:16" x14ac:dyDescent="0.35">
      <c r="A29" s="40" t="s">
        <v>42</v>
      </c>
      <c r="B29" s="41">
        <v>0</v>
      </c>
      <c r="C29" s="41">
        <v>0</v>
      </c>
      <c r="D29" s="41">
        <v>0</v>
      </c>
      <c r="E29" s="41">
        <v>0</v>
      </c>
      <c r="F29" s="42">
        <v>0</v>
      </c>
      <c r="G29" s="41">
        <v>0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1">
        <v>1156</v>
      </c>
      <c r="N29" s="41">
        <v>0</v>
      </c>
      <c r="O29" s="41">
        <v>1156</v>
      </c>
      <c r="P29" s="43">
        <v>0</v>
      </c>
    </row>
    <row r="30" spans="1:16" x14ac:dyDescent="0.35">
      <c r="A30" s="52" t="s">
        <v>43</v>
      </c>
      <c r="B30" s="41">
        <v>0</v>
      </c>
      <c r="C30" s="41">
        <v>0</v>
      </c>
      <c r="D30" s="41">
        <v>13435</v>
      </c>
      <c r="E30" s="41">
        <v>35696</v>
      </c>
      <c r="F30" s="42">
        <v>0</v>
      </c>
      <c r="G30" s="41">
        <v>0</v>
      </c>
      <c r="H30" s="41">
        <v>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98">
        <v>49131</v>
      </c>
      <c r="P30" s="43">
        <v>0</v>
      </c>
    </row>
    <row r="31" spans="1:16" ht="15" thickBot="1" x14ac:dyDescent="0.4">
      <c r="A31" s="53" t="s">
        <v>44</v>
      </c>
      <c r="B31" s="45">
        <v>0</v>
      </c>
      <c r="C31" s="45">
        <v>0</v>
      </c>
      <c r="D31" s="45">
        <v>0</v>
      </c>
      <c r="E31" s="45">
        <v>35696</v>
      </c>
      <c r="F31" s="46">
        <v>0</v>
      </c>
      <c r="G31" s="45">
        <v>0</v>
      </c>
      <c r="H31" s="45">
        <v>0</v>
      </c>
      <c r="I31" s="45">
        <v>0</v>
      </c>
      <c r="J31" s="45">
        <v>0</v>
      </c>
      <c r="K31" s="45">
        <v>0</v>
      </c>
      <c r="L31" s="45">
        <v>0</v>
      </c>
      <c r="M31" s="45">
        <v>0</v>
      </c>
      <c r="N31" s="45">
        <v>0</v>
      </c>
      <c r="O31" s="45">
        <v>35696</v>
      </c>
      <c r="P31" s="47">
        <v>0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01312-4800-43E2-A535-0A3E447FFD40}">
  <dimension ref="A1:N68"/>
  <sheetViews>
    <sheetView topLeftCell="A41" zoomScaleNormal="100" workbookViewId="0">
      <selection activeCell="J58" sqref="J58"/>
    </sheetView>
  </sheetViews>
  <sheetFormatPr defaultRowHeight="14.5" x14ac:dyDescent="0.35"/>
  <cols>
    <col min="2" max="2" width="42.54296875" bestFit="1" customWidth="1"/>
    <col min="10" max="10" width="10" customWidth="1"/>
    <col min="11" max="11" width="10.54296875" bestFit="1" customWidth="1"/>
    <col min="13" max="13" width="9.7265625" customWidth="1"/>
  </cols>
  <sheetData>
    <row r="1" spans="1:14" x14ac:dyDescent="0.35">
      <c r="A1" s="109" t="s">
        <v>96</v>
      </c>
      <c r="B1" s="110"/>
      <c r="C1" s="111" t="s">
        <v>45</v>
      </c>
      <c r="D1" s="111"/>
      <c r="E1" s="111"/>
      <c r="F1" s="111"/>
      <c r="G1" s="111"/>
      <c r="H1" s="111"/>
      <c r="I1" s="111"/>
      <c r="J1" s="111"/>
      <c r="K1" s="112" t="s">
        <v>46</v>
      </c>
      <c r="L1" s="112" t="s">
        <v>47</v>
      </c>
      <c r="M1" s="112" t="s">
        <v>48</v>
      </c>
      <c r="N1" s="105" t="s">
        <v>49</v>
      </c>
    </row>
    <row r="2" spans="1:14" x14ac:dyDescent="0.35">
      <c r="A2" s="1"/>
      <c r="B2" s="2"/>
      <c r="C2" s="107" t="s">
        <v>50</v>
      </c>
      <c r="D2" s="107"/>
      <c r="E2" s="107"/>
      <c r="F2" s="107"/>
      <c r="G2" s="107"/>
      <c r="H2" s="107"/>
      <c r="I2" s="107"/>
      <c r="J2" s="108" t="s">
        <v>51</v>
      </c>
      <c r="K2" s="108"/>
      <c r="L2" s="108"/>
      <c r="M2" s="108"/>
      <c r="N2" s="106"/>
    </row>
    <row r="3" spans="1:14" ht="60" x14ac:dyDescent="0.35">
      <c r="A3" s="1"/>
      <c r="B3" s="2"/>
      <c r="C3" s="3" t="s">
        <v>52</v>
      </c>
      <c r="D3" s="3" t="s">
        <v>53</v>
      </c>
      <c r="E3" s="3" t="s">
        <v>54</v>
      </c>
      <c r="F3" s="3" t="s">
        <v>55</v>
      </c>
      <c r="G3" s="3" t="s">
        <v>56</v>
      </c>
      <c r="H3" s="3" t="s">
        <v>57</v>
      </c>
      <c r="I3" s="4" t="s">
        <v>58</v>
      </c>
      <c r="J3" s="108"/>
      <c r="K3" s="108"/>
      <c r="L3" s="108"/>
      <c r="M3" s="108"/>
      <c r="N3" s="106"/>
    </row>
    <row r="4" spans="1:14" x14ac:dyDescent="0.35">
      <c r="A4" s="1"/>
      <c r="B4" s="5" t="s">
        <v>59</v>
      </c>
      <c r="C4" s="6" t="s">
        <v>60</v>
      </c>
      <c r="D4" s="6" t="s">
        <v>61</v>
      </c>
      <c r="E4" s="6" t="s">
        <v>62</v>
      </c>
      <c r="F4" s="6" t="s">
        <v>63</v>
      </c>
      <c r="G4" s="6" t="s">
        <v>64</v>
      </c>
      <c r="H4" s="6" t="s">
        <v>37</v>
      </c>
      <c r="I4" s="6"/>
      <c r="J4" s="7" t="s">
        <v>65</v>
      </c>
      <c r="K4" s="7" t="s">
        <v>66</v>
      </c>
      <c r="L4" s="7" t="s">
        <v>67</v>
      </c>
      <c r="M4" s="7" t="s">
        <v>68</v>
      </c>
      <c r="N4" s="8"/>
    </row>
    <row r="5" spans="1:14" x14ac:dyDescent="0.35">
      <c r="A5" s="9">
        <v>1</v>
      </c>
      <c r="B5" s="113" t="s">
        <v>69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4"/>
    </row>
    <row r="6" spans="1:14" x14ac:dyDescent="0.35">
      <c r="A6" s="10"/>
      <c r="B6" s="11" t="s">
        <v>70</v>
      </c>
      <c r="C6" s="12"/>
      <c r="D6" s="12"/>
      <c r="E6" s="12"/>
      <c r="F6" s="12"/>
      <c r="G6" s="12"/>
      <c r="H6" s="12"/>
      <c r="I6" s="12"/>
      <c r="J6" s="12"/>
      <c r="K6" s="12"/>
      <c r="L6" s="12"/>
      <c r="M6" s="13">
        <v>409.30700000000007</v>
      </c>
      <c r="N6" s="14">
        <v>409.30700000000007</v>
      </c>
    </row>
    <row r="7" spans="1:14" x14ac:dyDescent="0.35">
      <c r="A7" s="10"/>
      <c r="B7" s="11" t="s">
        <v>71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3">
        <v>266.87399999999997</v>
      </c>
      <c r="N7" s="14">
        <v>266.87399999999997</v>
      </c>
    </row>
    <row r="8" spans="1:14" ht="15" thickBot="1" x14ac:dyDescent="0.4">
      <c r="A8" s="10"/>
      <c r="B8" s="11" t="s">
        <v>72</v>
      </c>
      <c r="C8" s="12"/>
      <c r="D8" s="12"/>
      <c r="E8" s="12"/>
      <c r="F8" s="12"/>
      <c r="G8" s="12"/>
      <c r="H8" s="12"/>
      <c r="I8" s="12"/>
      <c r="J8" s="12"/>
      <c r="K8" s="12"/>
      <c r="L8" s="12"/>
      <c r="M8" s="13">
        <v>0</v>
      </c>
      <c r="N8" s="14">
        <v>0</v>
      </c>
    </row>
    <row r="9" spans="1:14" x14ac:dyDescent="0.35">
      <c r="A9" s="15">
        <v>2</v>
      </c>
      <c r="B9" s="115" t="s">
        <v>73</v>
      </c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6"/>
    </row>
    <row r="10" spans="1:14" x14ac:dyDescent="0.35">
      <c r="A10" s="10"/>
      <c r="B10" s="117" t="s">
        <v>74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8"/>
    </row>
    <row r="11" spans="1:14" x14ac:dyDescent="0.35">
      <c r="A11" s="10"/>
      <c r="B11" s="11" t="s">
        <v>0</v>
      </c>
      <c r="C11" s="13">
        <v>0</v>
      </c>
      <c r="D11" s="13">
        <v>114.68700000000001</v>
      </c>
      <c r="E11" s="13">
        <v>25.943000000000001</v>
      </c>
      <c r="F11" s="13">
        <v>0</v>
      </c>
      <c r="G11" s="13">
        <v>0</v>
      </c>
      <c r="H11" s="13">
        <v>0</v>
      </c>
      <c r="I11" s="13">
        <v>140.63000000000002</v>
      </c>
      <c r="J11" s="12"/>
      <c r="K11" s="12"/>
      <c r="L11" s="13">
        <v>11.154999999999999</v>
      </c>
      <c r="M11" s="12"/>
      <c r="N11" s="14">
        <v>151.78500000000003</v>
      </c>
    </row>
    <row r="12" spans="1:14" x14ac:dyDescent="0.35">
      <c r="A12" s="10"/>
      <c r="B12" s="11" t="s">
        <v>75</v>
      </c>
      <c r="C12" s="13">
        <v>0</v>
      </c>
      <c r="D12" s="13">
        <v>0</v>
      </c>
      <c r="E12" s="13">
        <v>0</v>
      </c>
      <c r="F12" s="13">
        <v>0</v>
      </c>
      <c r="G12" s="13">
        <v>0</v>
      </c>
      <c r="H12" s="13">
        <v>0</v>
      </c>
      <c r="I12" s="13">
        <v>0</v>
      </c>
      <c r="J12" s="12"/>
      <c r="K12" s="12"/>
      <c r="L12" s="13">
        <v>0</v>
      </c>
      <c r="M12" s="12"/>
      <c r="N12" s="14">
        <v>0</v>
      </c>
    </row>
    <row r="13" spans="1:14" x14ac:dyDescent="0.35">
      <c r="A13" s="10"/>
      <c r="B13" s="11" t="s">
        <v>76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2"/>
      <c r="K13" s="12"/>
      <c r="L13" s="13">
        <v>0</v>
      </c>
      <c r="M13" s="12"/>
      <c r="N13" s="14">
        <v>0</v>
      </c>
    </row>
    <row r="14" spans="1:14" x14ac:dyDescent="0.35">
      <c r="A14" s="10"/>
      <c r="B14" s="11" t="s">
        <v>3</v>
      </c>
      <c r="C14" s="13">
        <v>0</v>
      </c>
      <c r="D14" s="13">
        <v>168.404</v>
      </c>
      <c r="E14" s="13">
        <v>0</v>
      </c>
      <c r="F14" s="13">
        <v>0</v>
      </c>
      <c r="G14" s="13">
        <v>0</v>
      </c>
      <c r="H14" s="13">
        <v>0</v>
      </c>
      <c r="I14" s="13">
        <v>168.404</v>
      </c>
      <c r="J14" s="12"/>
      <c r="K14" s="12"/>
      <c r="L14" s="13">
        <v>0</v>
      </c>
      <c r="M14" s="12"/>
      <c r="N14" s="14">
        <v>168.404</v>
      </c>
    </row>
    <row r="15" spans="1:14" x14ac:dyDescent="0.35">
      <c r="A15" s="10"/>
      <c r="B15" s="11" t="s">
        <v>77</v>
      </c>
      <c r="C15" s="13">
        <v>0</v>
      </c>
      <c r="D15" s="13">
        <v>77.669999999999987</v>
      </c>
      <c r="E15" s="13">
        <v>233.49200000000002</v>
      </c>
      <c r="F15" s="13">
        <v>0</v>
      </c>
      <c r="G15" s="13">
        <v>0</v>
      </c>
      <c r="H15" s="13">
        <v>0</v>
      </c>
      <c r="I15" s="13">
        <v>311.16200000000003</v>
      </c>
      <c r="J15" s="12"/>
      <c r="K15" s="12"/>
      <c r="L15" s="13">
        <v>320.25400000000002</v>
      </c>
      <c r="M15" s="12"/>
      <c r="N15" s="14">
        <v>631.41600000000005</v>
      </c>
    </row>
    <row r="16" spans="1:14" x14ac:dyDescent="0.35">
      <c r="A16" s="10"/>
      <c r="B16" s="11" t="s">
        <v>8</v>
      </c>
      <c r="C16" s="13">
        <v>45.545000000000002</v>
      </c>
      <c r="D16" s="13">
        <v>0</v>
      </c>
      <c r="E16" s="13">
        <v>0.115</v>
      </c>
      <c r="F16" s="13">
        <v>2.8860000000000001</v>
      </c>
      <c r="G16" s="13">
        <v>0</v>
      </c>
      <c r="H16" s="13">
        <v>0</v>
      </c>
      <c r="I16" s="13">
        <v>48.546000000000006</v>
      </c>
      <c r="J16" s="12"/>
      <c r="K16" s="12"/>
      <c r="L16" s="13">
        <v>2.9000000000000001E-2</v>
      </c>
      <c r="M16" s="12"/>
      <c r="N16" s="14">
        <v>48.57500000000001</v>
      </c>
    </row>
    <row r="17" spans="1:14" x14ac:dyDescent="0.35">
      <c r="A17" s="10"/>
      <c r="B17" s="11" t="s">
        <v>78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2"/>
      <c r="K17" s="12"/>
      <c r="L17" s="13">
        <v>0</v>
      </c>
      <c r="M17" s="12"/>
      <c r="N17" s="14">
        <v>0</v>
      </c>
    </row>
    <row r="18" spans="1:14" x14ac:dyDescent="0.35">
      <c r="A18" s="10"/>
      <c r="B18" s="11" t="s">
        <v>11</v>
      </c>
      <c r="C18" s="13">
        <v>0</v>
      </c>
      <c r="D18" s="13">
        <v>0</v>
      </c>
      <c r="E18" s="13">
        <v>0</v>
      </c>
      <c r="F18" s="13">
        <v>246.07000000000005</v>
      </c>
      <c r="G18" s="13">
        <v>0</v>
      </c>
      <c r="H18" s="13">
        <v>0</v>
      </c>
      <c r="I18" s="13">
        <v>246.07000000000005</v>
      </c>
      <c r="J18" s="12"/>
      <c r="K18" s="12"/>
      <c r="L18" s="13">
        <v>0</v>
      </c>
      <c r="M18" s="12"/>
      <c r="N18" s="14">
        <v>246.07000000000005</v>
      </c>
    </row>
    <row r="19" spans="1:14" x14ac:dyDescent="0.35">
      <c r="A19" s="10"/>
      <c r="B19" s="11" t="s">
        <v>12</v>
      </c>
      <c r="C19" s="13">
        <v>0</v>
      </c>
      <c r="D19" s="13">
        <v>0</v>
      </c>
      <c r="E19" s="13">
        <v>0</v>
      </c>
      <c r="F19" s="13">
        <v>177.81400000000002</v>
      </c>
      <c r="G19" s="13">
        <v>0</v>
      </c>
      <c r="H19" s="13">
        <v>0</v>
      </c>
      <c r="I19" s="13">
        <v>177.81400000000002</v>
      </c>
      <c r="J19" s="12"/>
      <c r="K19" s="12"/>
      <c r="L19" s="13">
        <v>0</v>
      </c>
      <c r="M19" s="12"/>
      <c r="N19" s="14">
        <v>177.81400000000002</v>
      </c>
    </row>
    <row r="20" spans="1:14" ht="15" thickBot="1" x14ac:dyDescent="0.4">
      <c r="A20" s="10"/>
      <c r="B20" s="11" t="s">
        <v>79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2"/>
      <c r="K20" s="12"/>
      <c r="L20" s="13">
        <v>0</v>
      </c>
      <c r="M20" s="12"/>
      <c r="N20" s="14">
        <v>0</v>
      </c>
    </row>
    <row r="21" spans="1:14" x14ac:dyDescent="0.35">
      <c r="A21" s="15">
        <v>3</v>
      </c>
      <c r="B21" s="115" t="s">
        <v>80</v>
      </c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6"/>
    </row>
    <row r="22" spans="1:14" x14ac:dyDescent="0.35">
      <c r="A22" s="10"/>
      <c r="B22" s="11" t="s">
        <v>81</v>
      </c>
      <c r="C22" s="13">
        <v>31.293000000000003</v>
      </c>
      <c r="D22" s="13">
        <v>11.087</v>
      </c>
      <c r="E22" s="13">
        <v>184.43200000000002</v>
      </c>
      <c r="F22" s="13">
        <v>5.5770000000000008</v>
      </c>
      <c r="G22" s="13">
        <v>240.96699999999998</v>
      </c>
      <c r="H22" s="13">
        <v>54.208000000000006</v>
      </c>
      <c r="I22" s="13">
        <v>527.56399999999996</v>
      </c>
      <c r="J22" s="13">
        <v>60.460999999999999</v>
      </c>
      <c r="K22" s="12"/>
      <c r="L22" s="12"/>
      <c r="M22" s="12"/>
      <c r="N22" s="14">
        <v>588.02499999999998</v>
      </c>
    </row>
    <row r="23" spans="1:14" x14ac:dyDescent="0.35">
      <c r="A23" s="10"/>
      <c r="B23" s="11" t="s">
        <v>82</v>
      </c>
      <c r="C23" s="13">
        <v>0</v>
      </c>
      <c r="D23" s="13">
        <v>0</v>
      </c>
      <c r="E23" s="13">
        <v>5.8490000000000135</v>
      </c>
      <c r="F23" s="13">
        <v>208.91299999999998</v>
      </c>
      <c r="G23" s="13">
        <v>0</v>
      </c>
      <c r="H23" s="13">
        <v>0</v>
      </c>
      <c r="I23" s="13">
        <v>214.762</v>
      </c>
      <c r="J23" s="13">
        <v>0</v>
      </c>
      <c r="K23" s="12"/>
      <c r="L23" s="12"/>
      <c r="M23" s="12"/>
      <c r="N23" s="14">
        <v>214.762</v>
      </c>
    </row>
    <row r="24" spans="1:14" x14ac:dyDescent="0.35">
      <c r="A24" s="9">
        <v>4</v>
      </c>
      <c r="B24" s="113" t="s">
        <v>83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4"/>
    </row>
    <row r="25" spans="1:14" x14ac:dyDescent="0.35">
      <c r="A25" s="10"/>
      <c r="B25" s="11" t="s">
        <v>84</v>
      </c>
      <c r="C25" s="13">
        <v>0</v>
      </c>
      <c r="D25" s="13">
        <v>0</v>
      </c>
      <c r="E25" s="13">
        <v>49.131</v>
      </c>
      <c r="F25" s="13">
        <v>0</v>
      </c>
      <c r="G25" s="13">
        <v>0</v>
      </c>
      <c r="H25" s="13">
        <v>0</v>
      </c>
      <c r="I25" s="13">
        <v>49.131</v>
      </c>
      <c r="J25" s="13">
        <v>0</v>
      </c>
      <c r="K25" s="12"/>
      <c r="L25" s="12"/>
      <c r="M25" s="12"/>
      <c r="N25" s="14">
        <v>49.131</v>
      </c>
    </row>
    <row r="26" spans="1:14" ht="15" thickBot="1" x14ac:dyDescent="0.4">
      <c r="A26" s="10"/>
      <c r="B26" s="11" t="s">
        <v>85</v>
      </c>
      <c r="C26" s="12"/>
      <c r="D26" s="12"/>
      <c r="E26" s="12"/>
      <c r="F26" s="12"/>
      <c r="G26" s="12"/>
      <c r="H26" s="12"/>
      <c r="I26" s="12"/>
      <c r="J26" s="12"/>
      <c r="K26" s="13">
        <v>0.33600000000000002</v>
      </c>
      <c r="L26" s="12"/>
      <c r="M26" s="12"/>
      <c r="N26" s="14">
        <v>0.33600000000000002</v>
      </c>
    </row>
    <row r="27" spans="1:14" ht="15" thickBot="1" x14ac:dyDescent="0.4">
      <c r="A27" s="16">
        <v>5</v>
      </c>
      <c r="B27" s="17" t="s">
        <v>86</v>
      </c>
      <c r="C27" s="18">
        <v>76.838000000000008</v>
      </c>
      <c r="D27" s="18">
        <v>371.84799999999996</v>
      </c>
      <c r="E27" s="18">
        <v>498.96200000000005</v>
      </c>
      <c r="F27" s="18">
        <v>641.26</v>
      </c>
      <c r="G27" s="18">
        <v>240.96699999999998</v>
      </c>
      <c r="H27" s="18">
        <v>54.208000000000006</v>
      </c>
      <c r="I27" s="18">
        <v>1884.0830000000003</v>
      </c>
      <c r="J27" s="18">
        <v>60.460999999999999</v>
      </c>
      <c r="K27" s="18">
        <v>0.33600000000000002</v>
      </c>
      <c r="L27" s="18">
        <v>331.43799999999999</v>
      </c>
      <c r="M27" s="18">
        <v>676.18100000000004</v>
      </c>
      <c r="N27" s="19">
        <v>2952.4989999999998</v>
      </c>
    </row>
    <row r="28" spans="1:14" x14ac:dyDescent="0.35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</row>
    <row r="29" spans="1:14" ht="15" thickBot="1" x14ac:dyDescent="0.4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</row>
    <row r="30" spans="1:14" ht="36" x14ac:dyDescent="0.35">
      <c r="A30" s="123" t="s">
        <v>97</v>
      </c>
      <c r="B30" s="124"/>
      <c r="C30" s="125" t="s">
        <v>87</v>
      </c>
      <c r="D30" s="125"/>
      <c r="E30" s="125"/>
      <c r="F30" s="125"/>
      <c r="G30" s="125"/>
      <c r="H30" s="125"/>
      <c r="I30" s="125"/>
      <c r="J30" s="20" t="s">
        <v>88</v>
      </c>
      <c r="K30" s="126" t="s">
        <v>46</v>
      </c>
      <c r="L30" s="126" t="s">
        <v>89</v>
      </c>
      <c r="M30" s="126" t="s">
        <v>90</v>
      </c>
      <c r="N30" s="119" t="s">
        <v>49</v>
      </c>
    </row>
    <row r="31" spans="1:14" x14ac:dyDescent="0.35">
      <c r="A31" s="21"/>
      <c r="B31" s="22"/>
      <c r="C31" s="121" t="s">
        <v>50</v>
      </c>
      <c r="D31" s="121"/>
      <c r="E31" s="121"/>
      <c r="F31" s="121"/>
      <c r="G31" s="121"/>
      <c r="H31" s="121"/>
      <c r="I31" s="121"/>
      <c r="J31" s="122" t="s">
        <v>51</v>
      </c>
      <c r="K31" s="122"/>
      <c r="L31" s="122"/>
      <c r="M31" s="122"/>
      <c r="N31" s="120"/>
    </row>
    <row r="32" spans="1:14" ht="60" x14ac:dyDescent="0.35">
      <c r="A32" s="21"/>
      <c r="B32" s="22"/>
      <c r="C32" s="23" t="s">
        <v>52</v>
      </c>
      <c r="D32" s="23" t="s">
        <v>53</v>
      </c>
      <c r="E32" s="23" t="s">
        <v>54</v>
      </c>
      <c r="F32" s="23" t="s">
        <v>55</v>
      </c>
      <c r="G32" s="23" t="s">
        <v>56</v>
      </c>
      <c r="H32" s="23" t="s">
        <v>57</v>
      </c>
      <c r="I32" s="24" t="s">
        <v>58</v>
      </c>
      <c r="J32" s="122"/>
      <c r="K32" s="122"/>
      <c r="L32" s="122"/>
      <c r="M32" s="122"/>
      <c r="N32" s="120"/>
    </row>
    <row r="33" spans="1:14" x14ac:dyDescent="0.35">
      <c r="A33" s="21"/>
      <c r="B33" s="25" t="s">
        <v>59</v>
      </c>
      <c r="C33" s="26" t="s">
        <v>60</v>
      </c>
      <c r="D33" s="26" t="s">
        <v>61</v>
      </c>
      <c r="E33" s="26" t="s">
        <v>62</v>
      </c>
      <c r="F33" s="26" t="s">
        <v>63</v>
      </c>
      <c r="G33" s="26" t="s">
        <v>64</v>
      </c>
      <c r="H33" s="26" t="s">
        <v>37</v>
      </c>
      <c r="I33" s="26"/>
      <c r="J33" s="27" t="s">
        <v>65</v>
      </c>
      <c r="K33" s="27" t="s">
        <v>66</v>
      </c>
      <c r="L33" s="27" t="s">
        <v>67</v>
      </c>
      <c r="M33" s="27" t="s">
        <v>68</v>
      </c>
      <c r="N33" s="28"/>
    </row>
    <row r="34" spans="1:14" x14ac:dyDescent="0.35">
      <c r="A34" s="9">
        <v>1</v>
      </c>
      <c r="B34" s="113" t="s">
        <v>69</v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4"/>
    </row>
    <row r="35" spans="1:14" x14ac:dyDescent="0.35">
      <c r="A35" s="10"/>
      <c r="B35" s="11" t="s">
        <v>70</v>
      </c>
      <c r="C35" s="13">
        <v>45.545000000000002</v>
      </c>
      <c r="D35" s="13">
        <v>360.76100000000002</v>
      </c>
      <c r="E35" s="13">
        <v>0.115</v>
      </c>
      <c r="F35" s="13">
        <v>2.8860000000000001</v>
      </c>
      <c r="G35" s="13">
        <v>0</v>
      </c>
      <c r="H35" s="13">
        <v>0</v>
      </c>
      <c r="I35" s="13">
        <v>409.30700000000007</v>
      </c>
      <c r="J35" s="12"/>
      <c r="K35" s="12"/>
      <c r="L35" s="12"/>
      <c r="M35" s="12"/>
      <c r="N35" s="14">
        <v>409.30700000000007</v>
      </c>
    </row>
    <row r="36" spans="1:14" x14ac:dyDescent="0.35">
      <c r="A36" s="10"/>
      <c r="B36" s="11" t="s">
        <v>71</v>
      </c>
      <c r="C36" s="13">
        <v>0</v>
      </c>
      <c r="D36" s="13">
        <v>0</v>
      </c>
      <c r="E36" s="13">
        <v>0</v>
      </c>
      <c r="F36" s="13">
        <v>266.87399999999997</v>
      </c>
      <c r="G36" s="13">
        <v>0</v>
      </c>
      <c r="H36" s="13">
        <v>0</v>
      </c>
      <c r="I36" s="13">
        <v>266.87399999999997</v>
      </c>
      <c r="J36" s="12"/>
      <c r="K36" s="12"/>
      <c r="L36" s="12"/>
      <c r="M36" s="12"/>
      <c r="N36" s="14">
        <v>266.87399999999997</v>
      </c>
    </row>
    <row r="37" spans="1:14" ht="15" thickBot="1" x14ac:dyDescent="0.4">
      <c r="A37" s="10"/>
      <c r="B37" s="11" t="s">
        <v>72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2"/>
      <c r="K37" s="12"/>
      <c r="L37" s="12"/>
      <c r="M37" s="12"/>
      <c r="N37" s="14">
        <v>0</v>
      </c>
    </row>
    <row r="38" spans="1:14" x14ac:dyDescent="0.35">
      <c r="A38" s="15">
        <v>2</v>
      </c>
      <c r="B38" s="115" t="s">
        <v>73</v>
      </c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6"/>
    </row>
    <row r="39" spans="1:14" x14ac:dyDescent="0.35">
      <c r="A39" s="10"/>
      <c r="B39" s="117" t="s">
        <v>91</v>
      </c>
      <c r="C39" s="117"/>
      <c r="D39" s="117"/>
      <c r="E39" s="117"/>
      <c r="F39" s="117"/>
      <c r="G39" s="117"/>
      <c r="H39" s="117"/>
      <c r="I39" s="117"/>
      <c r="J39" s="117"/>
      <c r="K39" s="117"/>
      <c r="L39" s="117"/>
      <c r="M39" s="117"/>
      <c r="N39" s="118"/>
    </row>
    <row r="40" spans="1:14" x14ac:dyDescent="0.35">
      <c r="A40" s="10"/>
      <c r="B40" s="11" t="s">
        <v>0</v>
      </c>
      <c r="C40" s="13">
        <v>0</v>
      </c>
      <c r="D40" s="13">
        <v>0</v>
      </c>
      <c r="E40" s="13">
        <v>32.738999999999997</v>
      </c>
      <c r="F40" s="13">
        <v>24.234000000000002</v>
      </c>
      <c r="G40" s="13">
        <v>0</v>
      </c>
      <c r="H40" s="13">
        <v>0</v>
      </c>
      <c r="I40" s="13">
        <v>56.972999999999999</v>
      </c>
      <c r="J40" s="12"/>
      <c r="K40" s="12"/>
      <c r="L40" s="12"/>
      <c r="M40" s="12"/>
      <c r="N40" s="14">
        <v>56.972999999999999</v>
      </c>
    </row>
    <row r="41" spans="1:14" x14ac:dyDescent="0.35">
      <c r="A41" s="10"/>
      <c r="B41" s="11" t="s">
        <v>75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2"/>
      <c r="K41" s="12"/>
      <c r="L41" s="12"/>
      <c r="M41" s="12"/>
      <c r="N41" s="14">
        <v>0</v>
      </c>
    </row>
    <row r="42" spans="1:14" x14ac:dyDescent="0.35">
      <c r="A42" s="10"/>
      <c r="B42" s="11" t="s">
        <v>76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2"/>
      <c r="K42" s="12"/>
      <c r="L42" s="12"/>
      <c r="M42" s="12"/>
      <c r="N42" s="14">
        <v>0</v>
      </c>
    </row>
    <row r="43" spans="1:14" x14ac:dyDescent="0.35">
      <c r="A43" s="10"/>
      <c r="B43" s="11" t="s">
        <v>3</v>
      </c>
      <c r="C43" s="13">
        <v>0</v>
      </c>
      <c r="D43" s="13">
        <v>0</v>
      </c>
      <c r="E43" s="13">
        <v>0</v>
      </c>
      <c r="F43" s="13">
        <v>63.845000000000006</v>
      </c>
      <c r="G43" s="13">
        <v>0</v>
      </c>
      <c r="H43" s="13">
        <v>0</v>
      </c>
      <c r="I43" s="13">
        <v>63.845000000000006</v>
      </c>
      <c r="J43" s="12"/>
      <c r="K43" s="12"/>
      <c r="L43" s="12"/>
      <c r="M43" s="12"/>
      <c r="N43" s="14">
        <v>63.845000000000006</v>
      </c>
    </row>
    <row r="44" spans="1:14" x14ac:dyDescent="0.35">
      <c r="A44" s="10"/>
      <c r="B44" s="11" t="s">
        <v>77</v>
      </c>
      <c r="C44" s="13">
        <v>0</v>
      </c>
      <c r="D44" s="13">
        <v>0</v>
      </c>
      <c r="E44" s="13">
        <v>231.93300000000002</v>
      </c>
      <c r="F44" s="13">
        <v>4.3000000000000003E-2</v>
      </c>
      <c r="G44" s="13">
        <v>0</v>
      </c>
      <c r="H44" s="13">
        <v>0</v>
      </c>
      <c r="I44" s="13">
        <v>231.97600000000003</v>
      </c>
      <c r="J44" s="12"/>
      <c r="K44" s="12"/>
      <c r="L44" s="12"/>
      <c r="M44" s="12"/>
      <c r="N44" s="14">
        <v>231.97600000000003</v>
      </c>
    </row>
    <row r="45" spans="1:14" x14ac:dyDescent="0.35">
      <c r="A45" s="10"/>
      <c r="B45" s="11" t="s">
        <v>8</v>
      </c>
      <c r="C45" s="13">
        <v>0</v>
      </c>
      <c r="D45" s="13">
        <v>0</v>
      </c>
      <c r="E45" s="13">
        <v>0</v>
      </c>
      <c r="F45" s="13">
        <v>6.5379999999999994</v>
      </c>
      <c r="G45" s="13">
        <v>0</v>
      </c>
      <c r="H45" s="13">
        <v>0</v>
      </c>
      <c r="I45" s="13">
        <v>6.5379999999999994</v>
      </c>
      <c r="J45" s="12"/>
      <c r="K45" s="12"/>
      <c r="L45" s="12"/>
      <c r="M45" s="12"/>
      <c r="N45" s="14">
        <v>6.5379999999999994</v>
      </c>
    </row>
    <row r="46" spans="1:14" x14ac:dyDescent="0.35">
      <c r="A46" s="10"/>
      <c r="B46" s="11" t="s">
        <v>78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2"/>
      <c r="K46" s="12"/>
      <c r="L46" s="12"/>
      <c r="M46" s="12"/>
      <c r="N46" s="14">
        <v>0</v>
      </c>
    </row>
    <row r="47" spans="1:14" x14ac:dyDescent="0.35">
      <c r="A47" s="10"/>
      <c r="B47" s="11" t="s">
        <v>11</v>
      </c>
      <c r="C47" s="13">
        <v>0</v>
      </c>
      <c r="D47" s="13">
        <v>0</v>
      </c>
      <c r="E47" s="13">
        <v>0</v>
      </c>
      <c r="F47" s="13">
        <v>90.275999999999996</v>
      </c>
      <c r="G47" s="13">
        <v>0</v>
      </c>
      <c r="H47" s="13">
        <v>0</v>
      </c>
      <c r="I47" s="13">
        <v>90.275999999999996</v>
      </c>
      <c r="J47" s="12"/>
      <c r="K47" s="12"/>
      <c r="L47" s="12"/>
      <c r="M47" s="12"/>
      <c r="N47" s="14">
        <v>90.275999999999996</v>
      </c>
    </row>
    <row r="48" spans="1:14" x14ac:dyDescent="0.35">
      <c r="A48" s="10"/>
      <c r="B48" s="11" t="s">
        <v>12</v>
      </c>
      <c r="C48" s="13">
        <v>0</v>
      </c>
      <c r="D48" s="13">
        <v>0</v>
      </c>
      <c r="E48" s="13">
        <v>0</v>
      </c>
      <c r="F48" s="13">
        <v>169.762</v>
      </c>
      <c r="G48" s="13">
        <v>0</v>
      </c>
      <c r="H48" s="13">
        <v>0</v>
      </c>
      <c r="I48" s="13">
        <v>169.762</v>
      </c>
      <c r="J48" s="12"/>
      <c r="K48" s="12"/>
      <c r="L48" s="12"/>
      <c r="M48" s="12"/>
      <c r="N48" s="14">
        <v>169.762</v>
      </c>
    </row>
    <row r="49" spans="1:14" x14ac:dyDescent="0.35">
      <c r="A49" s="10"/>
      <c r="B49" s="11" t="s">
        <v>79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2"/>
      <c r="K49" s="12"/>
      <c r="L49" s="12"/>
      <c r="M49" s="12"/>
      <c r="N49" s="14">
        <v>0</v>
      </c>
    </row>
    <row r="50" spans="1:14" x14ac:dyDescent="0.35">
      <c r="A50" s="10"/>
      <c r="B50" s="117" t="s">
        <v>92</v>
      </c>
      <c r="C50" s="117"/>
      <c r="D50" s="117"/>
      <c r="E50" s="117"/>
      <c r="F50" s="117"/>
      <c r="G50" s="117"/>
      <c r="H50" s="117"/>
      <c r="I50" s="117"/>
      <c r="J50" s="117"/>
      <c r="K50" s="117"/>
      <c r="L50" s="117"/>
      <c r="M50" s="117"/>
      <c r="N50" s="118"/>
    </row>
    <row r="51" spans="1:14" x14ac:dyDescent="0.35">
      <c r="A51" s="29"/>
      <c r="B51" s="11" t="s">
        <v>0</v>
      </c>
      <c r="C51" s="103">
        <v>3.0310000000000001</v>
      </c>
      <c r="D51" s="103">
        <v>0.185</v>
      </c>
      <c r="E51" s="103">
        <v>23.236999999999998</v>
      </c>
      <c r="F51" s="103">
        <v>0</v>
      </c>
      <c r="G51" s="103">
        <v>0</v>
      </c>
      <c r="H51" s="103">
        <v>1.3860000000000001</v>
      </c>
      <c r="I51" s="13">
        <v>27.838999999999999</v>
      </c>
      <c r="J51" s="13">
        <v>0.29499999999999998</v>
      </c>
      <c r="K51" s="13">
        <v>3.742</v>
      </c>
      <c r="L51" s="103">
        <v>62.935000000000002</v>
      </c>
      <c r="M51" s="12"/>
      <c r="N51" s="102">
        <v>94.811000000000007</v>
      </c>
    </row>
    <row r="52" spans="1:14" x14ac:dyDescent="0.35">
      <c r="A52" s="29"/>
      <c r="B52" s="11" t="s">
        <v>75</v>
      </c>
      <c r="C52" s="103">
        <v>0</v>
      </c>
      <c r="D52" s="103">
        <v>0</v>
      </c>
      <c r="E52" s="103">
        <v>0</v>
      </c>
      <c r="F52" s="103">
        <v>0</v>
      </c>
      <c r="G52" s="103">
        <v>0</v>
      </c>
      <c r="H52" s="103">
        <v>0</v>
      </c>
      <c r="I52" s="13">
        <v>0</v>
      </c>
      <c r="J52" s="13">
        <v>0</v>
      </c>
      <c r="K52" s="13">
        <v>0</v>
      </c>
      <c r="L52" s="103">
        <v>0</v>
      </c>
      <c r="M52" s="12"/>
      <c r="N52" s="102">
        <v>0</v>
      </c>
    </row>
    <row r="53" spans="1:14" x14ac:dyDescent="0.35">
      <c r="A53" s="29"/>
      <c r="B53" s="11" t="s">
        <v>76</v>
      </c>
      <c r="C53" s="103">
        <v>0</v>
      </c>
      <c r="D53" s="103">
        <v>0</v>
      </c>
      <c r="E53" s="103">
        <v>0</v>
      </c>
      <c r="F53" s="103">
        <v>0</v>
      </c>
      <c r="G53" s="103">
        <v>0</v>
      </c>
      <c r="H53" s="103">
        <v>0</v>
      </c>
      <c r="I53" s="13">
        <v>0</v>
      </c>
      <c r="J53" s="13">
        <v>0</v>
      </c>
      <c r="K53" s="13">
        <v>0</v>
      </c>
      <c r="L53" s="103">
        <v>0</v>
      </c>
      <c r="M53" s="12"/>
      <c r="N53" s="102">
        <v>0</v>
      </c>
    </row>
    <row r="54" spans="1:14" x14ac:dyDescent="0.35">
      <c r="A54" s="29"/>
      <c r="B54" s="11" t="s">
        <v>3</v>
      </c>
      <c r="C54" s="103">
        <v>1.3920000000000001</v>
      </c>
      <c r="D54" s="103">
        <v>5.351</v>
      </c>
      <c r="E54" s="103">
        <v>47.855999999999995</v>
      </c>
      <c r="F54" s="103">
        <v>0.81900000000000006</v>
      </c>
      <c r="G54" s="103">
        <v>2.8000000000000001E-2</v>
      </c>
      <c r="H54" s="103">
        <v>7.0919999999999996</v>
      </c>
      <c r="I54" s="13">
        <v>62.537999999999997</v>
      </c>
      <c r="J54" s="13">
        <v>5.5410000000000004</v>
      </c>
      <c r="K54" s="13">
        <v>0.78500000000000014</v>
      </c>
      <c r="L54" s="103">
        <v>0</v>
      </c>
      <c r="M54" s="12"/>
      <c r="N54" s="102">
        <v>68.86399999999999</v>
      </c>
    </row>
    <row r="55" spans="1:14" x14ac:dyDescent="0.35">
      <c r="A55" s="29"/>
      <c r="B55" s="11" t="s">
        <v>77</v>
      </c>
      <c r="C55" s="103">
        <v>17.663</v>
      </c>
      <c r="D55" s="103">
        <v>3.8770000000000002</v>
      </c>
      <c r="E55" s="103">
        <v>24.9</v>
      </c>
      <c r="F55" s="103">
        <v>0</v>
      </c>
      <c r="G55" s="103">
        <v>240.572</v>
      </c>
      <c r="H55" s="103">
        <v>8.4409999999999989</v>
      </c>
      <c r="I55" s="13">
        <v>295.45299999999997</v>
      </c>
      <c r="J55" s="13">
        <v>3.097</v>
      </c>
      <c r="K55" s="13">
        <v>11.8</v>
      </c>
      <c r="L55" s="103">
        <v>75.655000000000001</v>
      </c>
      <c r="M55" s="12"/>
      <c r="N55" s="102">
        <v>386.005</v>
      </c>
    </row>
    <row r="56" spans="1:14" x14ac:dyDescent="0.35">
      <c r="A56" s="29"/>
      <c r="B56" s="11" t="s">
        <v>8</v>
      </c>
      <c r="C56" s="103">
        <v>0</v>
      </c>
      <c r="D56" s="103">
        <v>0</v>
      </c>
      <c r="E56" s="103">
        <v>35.215000000000003</v>
      </c>
      <c r="F56" s="103">
        <v>0</v>
      </c>
      <c r="G56" s="103">
        <v>0.14400000000000002</v>
      </c>
      <c r="H56" s="103">
        <v>0.214</v>
      </c>
      <c r="I56" s="13">
        <v>35.573</v>
      </c>
      <c r="J56" s="13">
        <v>6.4649999999999999</v>
      </c>
      <c r="K56" s="13">
        <v>0</v>
      </c>
      <c r="L56" s="103">
        <v>0</v>
      </c>
      <c r="M56" s="12"/>
      <c r="N56" s="102">
        <v>42.037999999999997</v>
      </c>
    </row>
    <row r="57" spans="1:14" x14ac:dyDescent="0.35">
      <c r="A57" s="29"/>
      <c r="B57" s="11" t="s">
        <v>78</v>
      </c>
      <c r="C57" s="103">
        <v>0</v>
      </c>
      <c r="D57" s="103">
        <v>0</v>
      </c>
      <c r="E57" s="103">
        <v>0</v>
      </c>
      <c r="F57" s="103">
        <v>0</v>
      </c>
      <c r="G57" s="103">
        <v>0</v>
      </c>
      <c r="H57" s="103">
        <v>0</v>
      </c>
      <c r="I57" s="13">
        <v>0</v>
      </c>
      <c r="J57" s="13">
        <v>0</v>
      </c>
      <c r="K57" s="13">
        <v>0</v>
      </c>
      <c r="L57" s="103">
        <v>0</v>
      </c>
      <c r="M57" s="12"/>
      <c r="N57" s="102">
        <v>0</v>
      </c>
    </row>
    <row r="58" spans="1:14" x14ac:dyDescent="0.35">
      <c r="A58" s="29"/>
      <c r="B58" s="11" t="s">
        <v>11</v>
      </c>
      <c r="C58" s="104">
        <v>8.5519999999999996</v>
      </c>
      <c r="D58" s="104">
        <v>1.6740000000000002</v>
      </c>
      <c r="E58" s="104">
        <v>49.306999999999995</v>
      </c>
      <c r="F58" s="103">
        <v>15.983000000000001</v>
      </c>
      <c r="G58" s="104">
        <v>0.223</v>
      </c>
      <c r="H58" s="104">
        <v>34.53</v>
      </c>
      <c r="I58" s="13">
        <v>110.26899999999999</v>
      </c>
      <c r="J58" s="104">
        <v>44.402999999999999</v>
      </c>
      <c r="K58" s="13">
        <v>1.1200000000000001</v>
      </c>
      <c r="L58" s="103">
        <v>0</v>
      </c>
      <c r="M58" s="12"/>
      <c r="N58" s="102">
        <v>155.792</v>
      </c>
    </row>
    <row r="59" spans="1:14" x14ac:dyDescent="0.35">
      <c r="A59" s="29"/>
      <c r="B59" s="11" t="s">
        <v>12</v>
      </c>
      <c r="C59" s="103">
        <v>0.65500000000000003</v>
      </c>
      <c r="D59" s="103">
        <v>0</v>
      </c>
      <c r="E59" s="103">
        <v>4.1930000000000005</v>
      </c>
      <c r="F59" s="103">
        <v>0</v>
      </c>
      <c r="G59" s="103">
        <v>0</v>
      </c>
      <c r="H59" s="103">
        <v>2.5449999999999999</v>
      </c>
      <c r="I59" s="13">
        <v>7.3930000000000007</v>
      </c>
      <c r="J59" s="13">
        <v>0.66</v>
      </c>
      <c r="K59" s="13">
        <v>-1E-3</v>
      </c>
      <c r="L59" s="103">
        <v>0</v>
      </c>
      <c r="M59" s="12"/>
      <c r="N59" s="102">
        <v>8.0520000000000014</v>
      </c>
    </row>
    <row r="60" spans="1:14" x14ac:dyDescent="0.35">
      <c r="A60" s="30"/>
      <c r="B60" s="11" t="s">
        <v>79</v>
      </c>
      <c r="C60" s="103">
        <v>0</v>
      </c>
      <c r="D60" s="103">
        <v>0</v>
      </c>
      <c r="E60" s="103">
        <v>0</v>
      </c>
      <c r="F60" s="103">
        <v>0</v>
      </c>
      <c r="G60" s="103">
        <v>0</v>
      </c>
      <c r="H60" s="103">
        <v>0</v>
      </c>
      <c r="I60" s="13">
        <v>0</v>
      </c>
      <c r="J60" s="13">
        <v>0</v>
      </c>
      <c r="K60" s="13">
        <v>0</v>
      </c>
      <c r="L60" s="103">
        <v>0</v>
      </c>
      <c r="M60" s="12"/>
      <c r="N60" s="102">
        <v>0</v>
      </c>
    </row>
    <row r="61" spans="1:14" ht="15" thickBot="1" x14ac:dyDescent="0.4">
      <c r="A61" s="30"/>
      <c r="B61" s="31" t="s">
        <v>93</v>
      </c>
      <c r="C61" s="103">
        <v>0</v>
      </c>
      <c r="D61" s="103">
        <v>0</v>
      </c>
      <c r="E61" s="103">
        <v>49.131</v>
      </c>
      <c r="F61" s="103">
        <v>0</v>
      </c>
      <c r="G61" s="103">
        <v>0</v>
      </c>
      <c r="H61" s="103">
        <v>0</v>
      </c>
      <c r="I61" s="13">
        <v>49.131</v>
      </c>
      <c r="J61" s="13">
        <v>0</v>
      </c>
      <c r="K61" s="13">
        <v>0</v>
      </c>
      <c r="L61" s="103">
        <v>0</v>
      </c>
      <c r="M61" s="13">
        <v>0</v>
      </c>
      <c r="N61" s="102">
        <v>49.131</v>
      </c>
    </row>
    <row r="62" spans="1:14" x14ac:dyDescent="0.35">
      <c r="A62" s="15">
        <v>3</v>
      </c>
      <c r="B62" s="115" t="s">
        <v>80</v>
      </c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6"/>
    </row>
    <row r="63" spans="1:14" x14ac:dyDescent="0.35">
      <c r="A63" s="10"/>
      <c r="B63" s="11" t="s">
        <v>81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3">
        <v>588.02500000000009</v>
      </c>
      <c r="N63" s="14">
        <v>588.02500000000009</v>
      </c>
    </row>
    <row r="64" spans="1:14" x14ac:dyDescent="0.35">
      <c r="A64" s="10"/>
      <c r="B64" s="11" t="s">
        <v>82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3">
        <v>214.762</v>
      </c>
      <c r="N64" s="102">
        <v>214.762</v>
      </c>
    </row>
    <row r="65" spans="1:14" x14ac:dyDescent="0.35">
      <c r="A65" s="9">
        <v>4</v>
      </c>
      <c r="B65" s="113" t="s">
        <v>83</v>
      </c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4"/>
    </row>
    <row r="66" spans="1:14" x14ac:dyDescent="0.35">
      <c r="A66" s="10"/>
      <c r="B66" s="11" t="s">
        <v>84</v>
      </c>
      <c r="C66" s="12"/>
      <c r="D66" s="12"/>
      <c r="E66" s="12"/>
      <c r="F66" s="12"/>
      <c r="G66" s="12"/>
      <c r="H66" s="12"/>
      <c r="I66" s="12"/>
      <c r="J66" s="12"/>
      <c r="K66" s="13">
        <v>49.131</v>
      </c>
      <c r="L66" s="12"/>
      <c r="M66" s="12"/>
      <c r="N66" s="14">
        <v>49.131</v>
      </c>
    </row>
    <row r="67" spans="1:14" ht="15" thickBot="1" x14ac:dyDescent="0.4">
      <c r="A67" s="10"/>
      <c r="B67" s="11" t="s">
        <v>85</v>
      </c>
      <c r="C67" s="13">
        <v>0</v>
      </c>
      <c r="D67" s="13">
        <v>0</v>
      </c>
      <c r="E67" s="13">
        <v>0.33600000000000002</v>
      </c>
      <c r="F67" s="13">
        <v>0</v>
      </c>
      <c r="G67" s="13">
        <v>0</v>
      </c>
      <c r="H67" s="13">
        <v>0</v>
      </c>
      <c r="I67" s="13">
        <v>0.33600000000000002</v>
      </c>
      <c r="J67" s="12"/>
      <c r="K67" s="12"/>
      <c r="L67" s="12"/>
      <c r="M67" s="12"/>
      <c r="N67" s="14">
        <v>0.33600000000000002</v>
      </c>
    </row>
    <row r="68" spans="1:14" ht="15" thickBot="1" x14ac:dyDescent="0.4">
      <c r="A68" s="16">
        <v>5</v>
      </c>
      <c r="B68" s="17" t="s">
        <v>94</v>
      </c>
      <c r="C68" s="18">
        <v>76.837999999999994</v>
      </c>
      <c r="D68" s="18">
        <v>371.84800000000001</v>
      </c>
      <c r="E68" s="18">
        <v>498.96199999999999</v>
      </c>
      <c r="F68" s="18">
        <v>641.26</v>
      </c>
      <c r="G68" s="18">
        <v>240.96700000000001</v>
      </c>
      <c r="H68" s="18">
        <v>54.207999999999998</v>
      </c>
      <c r="I68" s="18">
        <v>1884.0830000000003</v>
      </c>
      <c r="J68" s="18">
        <v>60.460999999999999</v>
      </c>
      <c r="K68" s="18">
        <v>66.576999999999998</v>
      </c>
      <c r="L68" s="18">
        <v>138.59</v>
      </c>
      <c r="M68" s="18">
        <v>802.78700000000003</v>
      </c>
      <c r="N68" s="19">
        <v>2952.498</v>
      </c>
    </row>
  </sheetData>
  <mergeCells count="27">
    <mergeCell ref="B50:N50"/>
    <mergeCell ref="B62:N62"/>
    <mergeCell ref="B65:N65"/>
    <mergeCell ref="N30:N32"/>
    <mergeCell ref="C31:I31"/>
    <mergeCell ref="J31:J32"/>
    <mergeCell ref="B34:N34"/>
    <mergeCell ref="B38:N38"/>
    <mergeCell ref="B39:N39"/>
    <mergeCell ref="A30:B30"/>
    <mergeCell ref="C30:I30"/>
    <mergeCell ref="K30:K32"/>
    <mergeCell ref="L30:L32"/>
    <mergeCell ref="M30:M32"/>
    <mergeCell ref="B5:N5"/>
    <mergeCell ref="B9:N9"/>
    <mergeCell ref="B10:N10"/>
    <mergeCell ref="B21:N21"/>
    <mergeCell ref="B24:N24"/>
    <mergeCell ref="N1:N3"/>
    <mergeCell ref="C2:I2"/>
    <mergeCell ref="J2:J3"/>
    <mergeCell ref="A1:B1"/>
    <mergeCell ref="C1:J1"/>
    <mergeCell ref="K1:K3"/>
    <mergeCell ref="L1:L3"/>
    <mergeCell ref="M1:M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43E51F-7872-41D7-9B3A-69F58A57C77D}">
  <dimension ref="A2:F32"/>
  <sheetViews>
    <sheetView topLeftCell="A7" workbookViewId="0">
      <selection activeCell="A30" sqref="A30"/>
    </sheetView>
  </sheetViews>
  <sheetFormatPr defaultRowHeight="14.5" x14ac:dyDescent="0.35"/>
  <cols>
    <col min="1" max="1" width="45.453125" bestFit="1" customWidth="1"/>
    <col min="2" max="2" width="9" bestFit="1" customWidth="1"/>
    <col min="3" max="3" width="16.453125" bestFit="1" customWidth="1"/>
    <col min="8" max="8" width="9.1796875" customWidth="1"/>
  </cols>
  <sheetData>
    <row r="2" spans="1:3" x14ac:dyDescent="0.35">
      <c r="A2" s="73" t="s">
        <v>108</v>
      </c>
    </row>
    <row r="3" spans="1:3" x14ac:dyDescent="0.35">
      <c r="C3" s="54"/>
    </row>
    <row r="4" spans="1:3" x14ac:dyDescent="0.35">
      <c r="A4" s="128" t="s">
        <v>98</v>
      </c>
      <c r="B4" s="129"/>
      <c r="C4" s="130"/>
    </row>
    <row r="5" spans="1:3" s="68" customFormat="1" x14ac:dyDescent="0.35">
      <c r="A5" s="71"/>
      <c r="B5" s="76">
        <v>4518</v>
      </c>
      <c r="C5" s="70" t="s">
        <v>100</v>
      </c>
    </row>
    <row r="6" spans="1:3" s="68" customFormat="1" x14ac:dyDescent="0.35">
      <c r="A6" s="75"/>
      <c r="B6" s="75"/>
      <c r="C6" s="56"/>
    </row>
    <row r="7" spans="1:3" s="68" customFormat="1" x14ac:dyDescent="0.35">
      <c r="A7" s="69"/>
      <c r="B7" s="69"/>
    </row>
    <row r="8" spans="1:3" x14ac:dyDescent="0.35">
      <c r="A8" s="127" t="s">
        <v>99</v>
      </c>
      <c r="B8" s="127"/>
      <c r="C8" s="127"/>
    </row>
    <row r="9" spans="1:3" x14ac:dyDescent="0.35">
      <c r="A9" s="71" t="s">
        <v>13</v>
      </c>
      <c r="B9" s="72">
        <v>199058</v>
      </c>
      <c r="C9" s="71" t="s">
        <v>101</v>
      </c>
    </row>
    <row r="10" spans="1:3" x14ac:dyDescent="0.35">
      <c r="A10" s="71" t="s">
        <v>52</v>
      </c>
      <c r="B10" s="72">
        <v>12000</v>
      </c>
      <c r="C10" s="71" t="s">
        <v>101</v>
      </c>
    </row>
    <row r="11" spans="1:3" x14ac:dyDescent="0.35">
      <c r="A11" s="71" t="s">
        <v>53</v>
      </c>
      <c r="B11" s="72">
        <v>3741</v>
      </c>
      <c r="C11" s="71" t="s">
        <v>101</v>
      </c>
    </row>
    <row r="12" spans="1:3" x14ac:dyDescent="0.35">
      <c r="A12" s="71" t="s">
        <v>54</v>
      </c>
      <c r="B12" s="72">
        <v>22371</v>
      </c>
      <c r="C12" s="71" t="s">
        <v>101</v>
      </c>
    </row>
    <row r="13" spans="1:3" x14ac:dyDescent="0.35">
      <c r="A13" s="71" t="s">
        <v>55</v>
      </c>
      <c r="B13" s="72">
        <v>7153</v>
      </c>
      <c r="C13" s="71" t="s">
        <v>101</v>
      </c>
    </row>
    <row r="14" spans="1:3" x14ac:dyDescent="0.35">
      <c r="A14" s="71" t="s">
        <v>56</v>
      </c>
      <c r="B14" s="72">
        <v>9786</v>
      </c>
      <c r="C14" s="71" t="s">
        <v>101</v>
      </c>
    </row>
    <row r="15" spans="1:3" x14ac:dyDescent="0.35">
      <c r="A15" s="71" t="s">
        <v>57</v>
      </c>
      <c r="B15" s="72">
        <v>144007</v>
      </c>
      <c r="C15" s="71" t="s">
        <v>101</v>
      </c>
    </row>
    <row r="18" spans="1:6" x14ac:dyDescent="0.35">
      <c r="A18" s="131" t="s">
        <v>112</v>
      </c>
      <c r="B18" s="131"/>
      <c r="F18" s="68"/>
    </row>
    <row r="19" spans="1:6" x14ac:dyDescent="0.35">
      <c r="A19" s="78" t="s">
        <v>107</v>
      </c>
      <c r="B19" s="78" t="s">
        <v>106</v>
      </c>
    </row>
    <row r="20" spans="1:6" x14ac:dyDescent="0.35">
      <c r="A20" s="74">
        <v>277777.77778</v>
      </c>
      <c r="B20" s="74">
        <v>1</v>
      </c>
    </row>
    <row r="21" spans="1:6" x14ac:dyDescent="0.35">
      <c r="A21" s="78" t="s">
        <v>107</v>
      </c>
      <c r="B21" s="78" t="s">
        <v>110</v>
      </c>
    </row>
    <row r="22" spans="1:6" x14ac:dyDescent="0.35">
      <c r="A22" s="74">
        <v>277777777.77778</v>
      </c>
      <c r="B22" s="71">
        <v>1</v>
      </c>
    </row>
    <row r="25" spans="1:6" x14ac:dyDescent="0.35">
      <c r="A25" s="131" t="s">
        <v>114</v>
      </c>
      <c r="B25" s="131"/>
    </row>
    <row r="26" spans="1:6" x14ac:dyDescent="0.35">
      <c r="A26" s="71" t="s">
        <v>5</v>
      </c>
      <c r="B26" s="90">
        <v>1</v>
      </c>
    </row>
    <row r="27" spans="1:6" x14ac:dyDescent="0.35">
      <c r="A27" s="71" t="s">
        <v>6</v>
      </c>
      <c r="B27" s="90">
        <v>0.33</v>
      </c>
    </row>
    <row r="28" spans="1:6" x14ac:dyDescent="0.35">
      <c r="A28" s="71" t="s">
        <v>7</v>
      </c>
      <c r="B28" s="90">
        <v>1</v>
      </c>
      <c r="D28" s="68"/>
    </row>
    <row r="29" spans="1:6" x14ac:dyDescent="0.35">
      <c r="A29" s="71" t="s">
        <v>8</v>
      </c>
      <c r="B29" s="90">
        <v>0.8</v>
      </c>
      <c r="D29" s="68"/>
    </row>
    <row r="30" spans="1:6" x14ac:dyDescent="0.35">
      <c r="A30" s="71" t="s">
        <v>9</v>
      </c>
      <c r="B30" s="90">
        <v>1</v>
      </c>
      <c r="D30" s="68"/>
    </row>
    <row r="32" spans="1:6" x14ac:dyDescent="0.35">
      <c r="D32" s="68"/>
    </row>
  </sheetData>
  <mergeCells count="4">
    <mergeCell ref="A8:C8"/>
    <mergeCell ref="A4:C4"/>
    <mergeCell ref="A18:B18"/>
    <mergeCell ref="A25:B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807B8D-856E-4F26-B4BD-14AA20C3F6E1}">
  <dimension ref="A1:J19"/>
  <sheetViews>
    <sheetView tabSelected="1" workbookViewId="0">
      <selection activeCell="D4" sqref="D4"/>
    </sheetView>
  </sheetViews>
  <sheetFormatPr defaultRowHeight="14.5" x14ac:dyDescent="0.35"/>
  <cols>
    <col min="1" max="2" width="8.7265625" style="68"/>
    <col min="3" max="9" width="14.1796875" style="68" customWidth="1"/>
    <col min="10" max="16384" width="8.7265625" style="68"/>
  </cols>
  <sheetData>
    <row r="1" spans="1:10" ht="15" thickBot="1" x14ac:dyDescent="0.4"/>
    <row r="2" spans="1:10" ht="34" thickBot="1" x14ac:dyDescent="0.8">
      <c r="A2" s="132" t="s">
        <v>105</v>
      </c>
      <c r="B2" s="133"/>
      <c r="C2" s="133"/>
      <c r="D2" s="133"/>
      <c r="E2" s="133"/>
      <c r="F2" s="133"/>
      <c r="G2" s="133"/>
      <c r="H2" s="133"/>
      <c r="I2" s="134"/>
    </row>
    <row r="3" spans="1:10" x14ac:dyDescent="0.35">
      <c r="A3" s="57"/>
      <c r="B3" s="56"/>
      <c r="C3" s="56"/>
      <c r="D3" s="56"/>
      <c r="E3" s="56"/>
      <c r="F3" s="56"/>
      <c r="G3" s="56"/>
      <c r="H3" s="56"/>
      <c r="I3" s="55"/>
    </row>
    <row r="4" spans="1:10" ht="58" x14ac:dyDescent="0.35">
      <c r="A4" s="140" t="s">
        <v>103</v>
      </c>
      <c r="B4" s="141"/>
      <c r="C4" s="91" t="s">
        <v>13</v>
      </c>
      <c r="D4" s="92" t="s">
        <v>52</v>
      </c>
      <c r="E4" s="93" t="s">
        <v>53</v>
      </c>
      <c r="F4" s="93" t="s">
        <v>54</v>
      </c>
      <c r="G4" s="93" t="s">
        <v>55</v>
      </c>
      <c r="H4" s="93" t="s">
        <v>56</v>
      </c>
      <c r="I4" s="94" t="s">
        <v>57</v>
      </c>
    </row>
    <row r="5" spans="1:10" x14ac:dyDescent="0.35">
      <c r="A5" s="142"/>
      <c r="B5" s="143"/>
      <c r="C5" s="81">
        <f>(SUM('E-PSUT'!N51:N61)-SUM('E-PSUT'!L51:L61)+'E-PSUT'!N64-SUM('E-PSUT'!J51:J61))*1000/'Additional data'!B9</f>
        <v>4.1214319444583989</v>
      </c>
      <c r="D5" s="82">
        <f>SUM('E-PSUT'!C51:C61)*1000/'Additional data'!B10</f>
        <v>2.6077499999999998</v>
      </c>
      <c r="E5" s="83">
        <f>SUM('E-PSUT'!D51:D61)*1000/'Additional data'!B11</f>
        <v>2.9636460839347767</v>
      </c>
      <c r="F5" s="83">
        <f>SUM('E-PSUT'!E51:E61)*1000/'Additional data'!B12</f>
        <v>10.452773680210987</v>
      </c>
      <c r="G5" s="83">
        <f>SUM('E-PSUT'!F51:F61)*1000/'Additional data'!B13</f>
        <v>2.3489444988116874</v>
      </c>
      <c r="H5" s="83">
        <f>SUM('E-PSUT'!G51:G61)*1000/'Additional data'!B14</f>
        <v>24.623646024933578</v>
      </c>
      <c r="I5" s="84">
        <f>SUM('E-PSUT'!H51:H61)*1000/'Additional data'!B15</f>
        <v>0.37642614595123847</v>
      </c>
    </row>
    <row r="6" spans="1:10" x14ac:dyDescent="0.35">
      <c r="A6" s="96"/>
      <c r="B6" s="97"/>
      <c r="C6" s="67"/>
      <c r="D6" s="67"/>
      <c r="E6" s="67"/>
      <c r="F6" s="67"/>
      <c r="G6" s="67"/>
      <c r="H6" s="67"/>
      <c r="I6" s="65"/>
    </row>
    <row r="7" spans="1:10" ht="58" x14ac:dyDescent="0.35">
      <c r="A7" s="140" t="s">
        <v>104</v>
      </c>
      <c r="B7" s="141"/>
      <c r="C7" s="95" t="s">
        <v>13</v>
      </c>
      <c r="D7" s="92" t="s">
        <v>52</v>
      </c>
      <c r="E7" s="93" t="s">
        <v>53</v>
      </c>
      <c r="F7" s="93" t="s">
        <v>54</v>
      </c>
      <c r="G7" s="93" t="s">
        <v>55</v>
      </c>
      <c r="H7" s="93" t="s">
        <v>56</v>
      </c>
      <c r="I7" s="94" t="s">
        <v>57</v>
      </c>
    </row>
    <row r="8" spans="1:10" x14ac:dyDescent="0.35">
      <c r="A8" s="142"/>
      <c r="B8" s="143"/>
      <c r="C8" s="79">
        <f>EBT!O8/'Additional data'!B9</f>
        <v>4.0629515015724058</v>
      </c>
      <c r="D8" s="137" t="s">
        <v>113</v>
      </c>
      <c r="E8" s="138"/>
      <c r="F8" s="138"/>
      <c r="G8" s="138"/>
      <c r="H8" s="138"/>
      <c r="I8" s="139"/>
    </row>
    <row r="9" spans="1:10" ht="15" thickBot="1" x14ac:dyDescent="0.4">
      <c r="A9" s="63"/>
      <c r="B9" s="61"/>
      <c r="C9" s="59"/>
      <c r="D9" s="59"/>
      <c r="E9" s="59"/>
      <c r="F9" s="59"/>
      <c r="G9" s="59"/>
      <c r="H9" s="59"/>
      <c r="I9" s="58"/>
    </row>
    <row r="10" spans="1:10" ht="15" thickBot="1" x14ac:dyDescent="0.4"/>
    <row r="11" spans="1:10" ht="34" thickBot="1" x14ac:dyDescent="0.8">
      <c r="A11" s="132" t="s">
        <v>109</v>
      </c>
      <c r="B11" s="133"/>
      <c r="C11" s="133"/>
      <c r="D11" s="133"/>
      <c r="E11" s="133"/>
      <c r="F11" s="133"/>
      <c r="G11" s="133"/>
      <c r="H11" s="133"/>
      <c r="I11" s="134"/>
    </row>
    <row r="12" spans="1:10" x14ac:dyDescent="0.35">
      <c r="A12" s="85"/>
      <c r="B12" s="86"/>
      <c r="C12" s="86"/>
      <c r="D12" s="86"/>
      <c r="E12" s="86"/>
      <c r="F12" s="86"/>
      <c r="G12" s="86"/>
      <c r="H12" s="86"/>
      <c r="I12" s="87"/>
    </row>
    <row r="13" spans="1:10" x14ac:dyDescent="0.35">
      <c r="A13" s="135" t="s">
        <v>103</v>
      </c>
      <c r="B13" s="136"/>
      <c r="C13" s="80">
        <f>SUM('E-PSUT'!C58,'E-PSUT'!D58,'E-PSUT'!E58,'E-PSUT'!G58,'E-PSUT'!H58,'E-PSUT'!J58)*'Additional data'!A22/('Additional data'!B5*1000)</f>
        <v>8526.9416162511134</v>
      </c>
      <c r="D13" s="56"/>
      <c r="E13" s="136" t="s">
        <v>104</v>
      </c>
      <c r="F13" s="136"/>
      <c r="G13" s="80">
        <f>(EBT!M21*'Additional data'!A20)/('Additional data'!B5*1000)</f>
        <v>8427.8318824145772</v>
      </c>
      <c r="H13" s="56"/>
      <c r="I13" s="55"/>
    </row>
    <row r="14" spans="1:10" ht="15" thickBot="1" x14ac:dyDescent="0.4">
      <c r="A14" s="63"/>
      <c r="B14" s="61"/>
      <c r="C14" s="88">
        <f>SUM('E-PSUT'!I58,'E-PSUT'!J58)*'Additional data'!A22/('Additional data'!B5*1000)</f>
        <v>9509.6158575575009</v>
      </c>
      <c r="D14" s="89" t="s">
        <v>111</v>
      </c>
      <c r="E14" s="61"/>
      <c r="F14" s="61"/>
      <c r="G14" s="61"/>
      <c r="H14" s="61"/>
      <c r="I14" s="60"/>
    </row>
    <row r="15" spans="1:10" ht="15" thickBot="1" x14ac:dyDescent="0.4"/>
    <row r="16" spans="1:10" ht="34" thickBot="1" x14ac:dyDescent="0.8">
      <c r="A16" s="66" t="s">
        <v>102</v>
      </c>
      <c r="B16" s="64"/>
      <c r="C16" s="64"/>
      <c r="D16" s="64"/>
      <c r="E16" s="64"/>
      <c r="F16" s="64"/>
      <c r="G16" s="64"/>
      <c r="H16" s="64"/>
      <c r="I16" s="64"/>
      <c r="J16" s="62"/>
    </row>
    <row r="17" spans="1:10" x14ac:dyDescent="0.35">
      <c r="A17" s="57"/>
      <c r="B17" s="56"/>
      <c r="C17" s="56"/>
      <c r="D17" s="56"/>
      <c r="E17" s="56"/>
      <c r="F17" s="56"/>
      <c r="G17" s="56"/>
      <c r="H17" s="56"/>
      <c r="I17" s="56"/>
      <c r="J17" s="55"/>
    </row>
    <row r="18" spans="1:10" x14ac:dyDescent="0.35">
      <c r="A18" s="135" t="s">
        <v>103</v>
      </c>
      <c r="B18" s="136"/>
      <c r="C18" s="56" t="s">
        <v>113</v>
      </c>
      <c r="D18" s="56"/>
      <c r="E18" s="136" t="s">
        <v>104</v>
      </c>
      <c r="F18" s="136"/>
      <c r="G18" s="77">
        <f>(EBT!P21+(-EBT!G11*'Additional data'!B26)+(-EBT!H11*'Additional data'!B27)+(-EBT!I11*'Additional data'!B28)+(-EBT!J11*'Additional data'!B29)+(-EBT!K11*'Additional data'!B30))/(EBT!O21-EBT!O30)</f>
        <v>0.38826661082311287</v>
      </c>
      <c r="H18" s="56"/>
      <c r="I18" s="56"/>
      <c r="J18" s="55"/>
    </row>
    <row r="19" spans="1:10" ht="15" thickBot="1" x14ac:dyDescent="0.4">
      <c r="A19" s="63"/>
      <c r="B19" s="61"/>
      <c r="C19" s="61"/>
      <c r="D19" s="61"/>
      <c r="E19" s="61"/>
      <c r="F19" s="61"/>
      <c r="G19" s="61"/>
      <c r="H19" s="61"/>
      <c r="I19" s="61"/>
      <c r="J19" s="60"/>
    </row>
  </sheetData>
  <mergeCells count="9">
    <mergeCell ref="A18:B18"/>
    <mergeCell ref="E18:F18"/>
    <mergeCell ref="A2:I2"/>
    <mergeCell ref="A4:B5"/>
    <mergeCell ref="A7:B8"/>
    <mergeCell ref="D8:I8"/>
    <mergeCell ref="A11:I11"/>
    <mergeCell ref="A13:B13"/>
    <mergeCell ref="E13:F1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EBT</vt:lpstr>
      <vt:lpstr>E-PSUT</vt:lpstr>
      <vt:lpstr>Additional data</vt:lpstr>
      <vt:lpstr>Answers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Teerapong</dc:creator>
  <cp:lastModifiedBy>USER</cp:lastModifiedBy>
  <cp:lastPrinted>2019-12-04T12:04:02Z</cp:lastPrinted>
  <dcterms:created xsi:type="dcterms:W3CDTF">2019-12-01T08:25:59Z</dcterms:created>
  <dcterms:modified xsi:type="dcterms:W3CDTF">2019-12-19T13:06:20Z</dcterms:modified>
</cp:coreProperties>
</file>