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unitednations-my.sharepoint.com/personal/marko_javorsek_un_org/Documents/1-Temp/Jakarta workshop/Presentations/"/>
    </mc:Choice>
  </mc:AlternateContent>
  <xr:revisionPtr revIDLastSave="29" documentId="8_{BB2394F3-3298-450C-9C72-802406C93FF9}" xr6:coauthVersionLast="47" xr6:coauthVersionMax="47" xr10:uidLastSave="{62D52E19-133A-439A-A791-390ADA335465}"/>
  <bookViews>
    <workbookView xWindow="-108" yWindow="-108" windowWidth="23256" windowHeight="12456" firstSheet="4" activeTab="6" xr2:uid="{DAC19ECD-AF36-41AF-801B-629A1D521968}"/>
  </bookViews>
  <sheets>
    <sheet name="Ex2_Introduction" sheetId="21" r:id="rId1"/>
    <sheet name="Condition_stage1_FOREST" sheetId="32" r:id="rId2"/>
    <sheet name="Condition_stage1_FOREST_Sol" sheetId="18" r:id="rId3"/>
    <sheet name="Condition_stage2_FOREST" sheetId="33" r:id="rId4"/>
    <sheet name="Condition_stage2_FOREST_Sol" sheetId="28" r:id="rId5"/>
    <sheet name="Condition_stage3_FOREST" sheetId="34" r:id="rId6"/>
    <sheet name="Condition_stage3_FOREST_Sol" sheetId="20" r:id="rId7"/>
    <sheet name="Condition_indices" sheetId="35" r:id="rId8"/>
    <sheet name="Condition_indices_Sol" sheetId="31" r:id="rId9"/>
  </sheets>
  <definedNames>
    <definedName name="Answers" localSheetId="3">#REF!</definedName>
    <definedName name="Answers" localSheetId="4">#REF!</definedName>
    <definedName name="Answers" localSheetId="0">#REF!</definedName>
    <definedName name="Answers">#REF!</definedName>
    <definedName name="_xlnm.Print_Area" localSheetId="7">Condition_indices!$Q$29:$V$40</definedName>
    <definedName name="_xlnm.Print_Area" localSheetId="8">Condition_indices_Sol!$Q$29:$V$40</definedName>
    <definedName name="_xlnm.Print_Area" localSheetId="3">Condition_stage2_FOREST!$A$60:$R$70</definedName>
    <definedName name="_xlnm.Print_Area" localSheetId="4">Condition_stage2_FOREST_Sol!$A$60:$R$70</definedName>
    <definedName name="_xlnm.Print_Area" localSheetId="5">Condition_stage3_FOREST!$A$62:$Q$73</definedName>
    <definedName name="_xlnm.Print_Area" localSheetId="6">Condition_stage3_FOREST_Sol!$A$62:$Q$73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65" i="20" l="1"/>
  <c r="K39" i="33" l="1"/>
  <c r="L38" i="33"/>
  <c r="L39" i="33"/>
  <c r="M38" i="33"/>
  <c r="M52" i="33" s="1"/>
  <c r="M40" i="34" s="1"/>
  <c r="M53" i="34" s="1"/>
  <c r="M39" i="33"/>
  <c r="M37" i="33"/>
  <c r="M51" i="33" s="1"/>
  <c r="M39" i="34" s="1"/>
  <c r="M52" i="34" s="1"/>
  <c r="AQ19" i="34"/>
  <c r="AQ13" i="35"/>
  <c r="AR25" i="35"/>
  <c r="AR24" i="35"/>
  <c r="AR23" i="35"/>
  <c r="AR21" i="35"/>
  <c r="AR19" i="35"/>
  <c r="AR17" i="35"/>
  <c r="AR14" i="35"/>
  <c r="AR13" i="35"/>
  <c r="AR11" i="35"/>
  <c r="AQ25" i="35"/>
  <c r="AQ24" i="35"/>
  <c r="AQ21" i="35"/>
  <c r="AQ19" i="35"/>
  <c r="AQ17" i="35"/>
  <c r="AQ14" i="35"/>
  <c r="AQ11" i="35"/>
  <c r="AP24" i="35"/>
  <c r="AP23" i="35"/>
  <c r="AP21" i="35"/>
  <c r="AP19" i="35"/>
  <c r="AP17" i="35"/>
  <c r="AP14" i="35"/>
  <c r="AP11" i="35"/>
  <c r="AO24" i="35"/>
  <c r="AO23" i="35"/>
  <c r="AO21" i="35"/>
  <c r="AO19" i="35"/>
  <c r="AO17" i="35"/>
  <c r="AO14" i="35"/>
  <c r="AO13" i="35"/>
  <c r="AO11" i="35"/>
  <c r="AN24" i="35"/>
  <c r="AN21" i="35"/>
  <c r="AN19" i="35"/>
  <c r="AN17" i="35"/>
  <c r="AN14" i="35"/>
  <c r="AN13" i="35"/>
  <c r="AN11" i="35"/>
  <c r="AK24" i="35"/>
  <c r="AK21" i="35"/>
  <c r="AK19" i="35"/>
  <c r="AK17" i="35"/>
  <c r="AK14" i="35"/>
  <c r="AK11" i="35"/>
  <c r="AG24" i="35"/>
  <c r="AG21" i="35"/>
  <c r="AG19" i="35"/>
  <c r="AG17" i="35"/>
  <c r="AG14" i="35"/>
  <c r="AG11" i="35"/>
  <c r="AB24" i="35"/>
  <c r="AB21" i="35"/>
  <c r="AB19" i="35"/>
  <c r="AB17" i="35"/>
  <c r="AB14" i="35"/>
  <c r="AB13" i="35"/>
  <c r="AB11" i="35"/>
  <c r="X24" i="35"/>
  <c r="X21" i="35"/>
  <c r="X19" i="35"/>
  <c r="X17" i="35"/>
  <c r="X14" i="35"/>
  <c r="X13" i="35"/>
  <c r="X11" i="35"/>
  <c r="V38" i="35"/>
  <c r="U38" i="35"/>
  <c r="T38" i="35"/>
  <c r="AN30" i="34"/>
  <c r="AN27" i="34"/>
  <c r="AN25" i="34"/>
  <c r="AN23" i="34"/>
  <c r="AN20" i="34"/>
  <c r="AN19" i="34"/>
  <c r="AN17" i="34"/>
  <c r="AK30" i="34"/>
  <c r="AK27" i="34"/>
  <c r="AK25" i="34"/>
  <c r="AK23" i="34"/>
  <c r="AK20" i="34"/>
  <c r="AK17" i="34"/>
  <c r="AG30" i="34"/>
  <c r="AG27" i="34"/>
  <c r="AG25" i="34"/>
  <c r="AG23" i="34"/>
  <c r="AG20" i="34"/>
  <c r="AG17" i="34"/>
  <c r="AB30" i="34"/>
  <c r="AB27" i="34"/>
  <c r="AB25" i="34"/>
  <c r="AB23" i="34"/>
  <c r="AB20" i="34"/>
  <c r="AB19" i="34"/>
  <c r="AB17" i="34"/>
  <c r="X30" i="34"/>
  <c r="X27" i="34"/>
  <c r="X25" i="34"/>
  <c r="X23" i="34"/>
  <c r="X20" i="34"/>
  <c r="X19" i="34"/>
  <c r="X17" i="34"/>
  <c r="W25" i="34"/>
  <c r="W23" i="34"/>
  <c r="W20" i="34"/>
  <c r="V23" i="34"/>
  <c r="V20" i="34"/>
  <c r="U20" i="34"/>
  <c r="U17" i="34"/>
  <c r="AJ42" i="34"/>
  <c r="AJ55" i="34" s="1"/>
  <c r="AJ43" i="34"/>
  <c r="AJ56" i="34" s="1"/>
  <c r="Z43" i="34"/>
  <c r="AB43" i="34"/>
  <c r="AB56" i="34" s="1"/>
  <c r="AC39" i="34"/>
  <c r="AC52" i="34" s="1"/>
  <c r="AB39" i="34"/>
  <c r="AB52" i="34" s="1"/>
  <c r="C45" i="34"/>
  <c r="B46" i="34"/>
  <c r="B59" i="34" s="1"/>
  <c r="D42" i="34"/>
  <c r="D55" i="34" s="1"/>
  <c r="E42" i="34"/>
  <c r="B42" i="34"/>
  <c r="B55" i="34" s="1"/>
  <c r="E40" i="34"/>
  <c r="F39" i="34"/>
  <c r="C58" i="34"/>
  <c r="Z56" i="34"/>
  <c r="E55" i="34"/>
  <c r="AR31" i="34"/>
  <c r="AQ31" i="34"/>
  <c r="AP31" i="34"/>
  <c r="AP25" i="35" s="1"/>
  <c r="AO31" i="34"/>
  <c r="AO25" i="35" s="1"/>
  <c r="AR29" i="34"/>
  <c r="AQ29" i="34"/>
  <c r="AQ23" i="35" s="1"/>
  <c r="AP29" i="34"/>
  <c r="AO29" i="34"/>
  <c r="AO22" i="34"/>
  <c r="W28" i="33"/>
  <c r="W24" i="35" s="1"/>
  <c r="W26" i="33"/>
  <c r="W27" i="34" s="1"/>
  <c r="W24" i="33"/>
  <c r="W19" i="35" s="1"/>
  <c r="W22" i="33"/>
  <c r="W17" i="35" s="1"/>
  <c r="W20" i="33"/>
  <c r="W14" i="35" s="1"/>
  <c r="W19" i="33"/>
  <c r="W13" i="35" s="1"/>
  <c r="W17" i="33"/>
  <c r="W11" i="35" s="1"/>
  <c r="V28" i="33"/>
  <c r="V30" i="34" s="1"/>
  <c r="V26" i="33"/>
  <c r="V21" i="35" s="1"/>
  <c r="V24" i="33"/>
  <c r="V25" i="34" s="1"/>
  <c r="V22" i="33"/>
  <c r="V17" i="35" s="1"/>
  <c r="V20" i="33"/>
  <c r="V14" i="35" s="1"/>
  <c r="V17" i="33"/>
  <c r="V17" i="34" s="1"/>
  <c r="U28" i="33"/>
  <c r="U24" i="35" s="1"/>
  <c r="U26" i="33"/>
  <c r="U21" i="35" s="1"/>
  <c r="U24" i="33"/>
  <c r="U19" i="35" s="1"/>
  <c r="U22" i="33"/>
  <c r="U23" i="34" s="1"/>
  <c r="U20" i="33"/>
  <c r="U14" i="35" s="1"/>
  <c r="U17" i="33"/>
  <c r="U11" i="35" s="1"/>
  <c r="AH39" i="33"/>
  <c r="AH53" i="33" s="1"/>
  <c r="AH41" i="34" s="1"/>
  <c r="AH54" i="34" s="1"/>
  <c r="AI38" i="33"/>
  <c r="AI52" i="33" s="1"/>
  <c r="AI40" i="34" s="1"/>
  <c r="AI53" i="34" s="1"/>
  <c r="AI39" i="33"/>
  <c r="AI53" i="33" s="1"/>
  <c r="AI41" i="34" s="1"/>
  <c r="AI54" i="34" s="1"/>
  <c r="AI40" i="33"/>
  <c r="AJ38" i="33"/>
  <c r="AJ39" i="33"/>
  <c r="AJ53" i="33" s="1"/>
  <c r="AJ41" i="34" s="1"/>
  <c r="AJ54" i="34" s="1"/>
  <c r="AJ40" i="33"/>
  <c r="AJ41" i="33"/>
  <c r="AJ37" i="33"/>
  <c r="AJ51" i="33" s="1"/>
  <c r="AJ39" i="34" s="1"/>
  <c r="AJ52" i="34" s="1"/>
  <c r="Y42" i="33"/>
  <c r="Y56" i="33" s="1"/>
  <c r="Y44" i="34" s="1"/>
  <c r="Y57" i="34" s="1"/>
  <c r="Y43" i="33"/>
  <c r="Y57" i="33" s="1"/>
  <c r="Y45" i="34" s="1"/>
  <c r="Y58" i="34" s="1"/>
  <c r="Y44" i="33"/>
  <c r="Y41" i="33"/>
  <c r="Z41" i="33"/>
  <c r="Z55" i="33" s="1"/>
  <c r="AA41" i="33"/>
  <c r="AB41" i="33"/>
  <c r="Z40" i="33"/>
  <c r="AA40" i="33"/>
  <c r="AB40" i="33"/>
  <c r="AB54" i="33" s="1"/>
  <c r="AB42" i="34" s="1"/>
  <c r="AB55" i="34" s="1"/>
  <c r="Y40" i="33"/>
  <c r="Y54" i="33" s="1"/>
  <c r="Y42" i="34" s="1"/>
  <c r="Y55" i="34" s="1"/>
  <c r="AB38" i="33"/>
  <c r="AB52" i="33" s="1"/>
  <c r="AB40" i="34" s="1"/>
  <c r="AB53" i="34" s="1"/>
  <c r="AC38" i="33"/>
  <c r="AC52" i="33" s="1"/>
  <c r="AC40" i="34" s="1"/>
  <c r="AC53" i="34" s="1"/>
  <c r="AC37" i="33"/>
  <c r="AC51" i="33" s="1"/>
  <c r="AB37" i="33"/>
  <c r="AB51" i="33" s="1"/>
  <c r="B42" i="33"/>
  <c r="B56" i="33" s="1"/>
  <c r="B44" i="34" s="1"/>
  <c r="B57" i="34" s="1"/>
  <c r="C42" i="33"/>
  <c r="C56" i="33" s="1"/>
  <c r="C44" i="34" s="1"/>
  <c r="C57" i="34" s="1"/>
  <c r="B43" i="33"/>
  <c r="B57" i="33" s="1"/>
  <c r="B45" i="34" s="1"/>
  <c r="B58" i="34" s="1"/>
  <c r="C43" i="33"/>
  <c r="B44" i="33"/>
  <c r="C44" i="33"/>
  <c r="C58" i="33" s="1"/>
  <c r="C46" i="34" s="1"/>
  <c r="C59" i="34" s="1"/>
  <c r="B41" i="33"/>
  <c r="C41" i="33"/>
  <c r="D41" i="33"/>
  <c r="D55" i="33" s="1"/>
  <c r="D43" i="34" s="1"/>
  <c r="D56" i="34" s="1"/>
  <c r="E41" i="33"/>
  <c r="E55" i="33" s="1"/>
  <c r="E43" i="34" s="1"/>
  <c r="E56" i="34" s="1"/>
  <c r="C40" i="33"/>
  <c r="C54" i="33" s="1"/>
  <c r="C42" i="34" s="1"/>
  <c r="C55" i="34" s="1"/>
  <c r="D40" i="33"/>
  <c r="E40" i="33"/>
  <c r="B40" i="33"/>
  <c r="B54" i="33" s="1"/>
  <c r="F38" i="33"/>
  <c r="F52" i="33" s="1"/>
  <c r="F40" i="34" s="1"/>
  <c r="F53" i="34" s="1"/>
  <c r="F37" i="33"/>
  <c r="E38" i="33"/>
  <c r="E37" i="33"/>
  <c r="E51" i="33" s="1"/>
  <c r="E39" i="34" s="1"/>
  <c r="E52" i="34" s="1"/>
  <c r="Y58" i="33"/>
  <c r="Y46" i="34" s="1"/>
  <c r="Y59" i="34" s="1"/>
  <c r="B58" i="33"/>
  <c r="C57" i="33"/>
  <c r="AJ55" i="33"/>
  <c r="AB55" i="33"/>
  <c r="AA55" i="33"/>
  <c r="AA43" i="34" s="1"/>
  <c r="AA56" i="34" s="1"/>
  <c r="Y55" i="33"/>
  <c r="Y43" i="34" s="1"/>
  <c r="Y56" i="34" s="1"/>
  <c r="C55" i="33"/>
  <c r="C43" i="34" s="1"/>
  <c r="C56" i="34" s="1"/>
  <c r="B55" i="33"/>
  <c r="B43" i="34" s="1"/>
  <c r="B56" i="34" s="1"/>
  <c r="AJ54" i="33"/>
  <c r="AI54" i="33"/>
  <c r="AI42" i="34" s="1"/>
  <c r="AI55" i="34" s="1"/>
  <c r="AA54" i="33"/>
  <c r="AA42" i="34" s="1"/>
  <c r="AA55" i="34" s="1"/>
  <c r="Z54" i="33"/>
  <c r="Z42" i="34" s="1"/>
  <c r="Z55" i="34" s="1"/>
  <c r="E54" i="33"/>
  <c r="D54" i="33"/>
  <c r="M53" i="33"/>
  <c r="M41" i="34" s="1"/>
  <c r="M54" i="34" s="1"/>
  <c r="L53" i="33"/>
  <c r="L41" i="34" s="1"/>
  <c r="L54" i="34" s="1"/>
  <c r="K53" i="33"/>
  <c r="K41" i="34" s="1"/>
  <c r="K54" i="34" s="1"/>
  <c r="AJ52" i="33"/>
  <c r="AJ40" i="34" s="1"/>
  <c r="AJ53" i="34" s="1"/>
  <c r="L52" i="33"/>
  <c r="L40" i="34" s="1"/>
  <c r="L53" i="34" s="1"/>
  <c r="AT61" i="18"/>
  <c r="AT60" i="18"/>
  <c r="AT59" i="18"/>
  <c r="W60" i="18"/>
  <c r="W59" i="18"/>
  <c r="V19" i="32"/>
  <c r="V19" i="33" s="1"/>
  <c r="AS69" i="32"/>
  <c r="U19" i="32"/>
  <c r="U19" i="33" s="1"/>
  <c r="V69" i="32"/>
  <c r="B66" i="32"/>
  <c r="Y65" i="32"/>
  <c r="C65" i="32"/>
  <c r="E63" i="32"/>
  <c r="C62" i="32"/>
  <c r="B62" i="32"/>
  <c r="Z63" i="32"/>
  <c r="B65" i="32"/>
  <c r="L61" i="32"/>
  <c r="K61" i="32"/>
  <c r="AJ61" i="32"/>
  <c r="M61" i="32"/>
  <c r="M60" i="32"/>
  <c r="L60" i="32"/>
  <c r="F60" i="32"/>
  <c r="AC60" i="32"/>
  <c r="E60" i="32"/>
  <c r="M59" i="32"/>
  <c r="F59" i="32"/>
  <c r="U19" i="34" l="1"/>
  <c r="U13" i="35"/>
  <c r="V13" i="35"/>
  <c r="V19" i="34"/>
  <c r="V24" i="35"/>
  <c r="V11" i="35"/>
  <c r="U25" i="34"/>
  <c r="V27" i="34"/>
  <c r="W30" i="34"/>
  <c r="U27" i="34"/>
  <c r="AO32" i="34"/>
  <c r="AO26" i="35" s="1"/>
  <c r="U30" i="34"/>
  <c r="W17" i="34"/>
  <c r="U17" i="35"/>
  <c r="V19" i="35"/>
  <c r="W21" i="35"/>
  <c r="AO16" i="35"/>
  <c r="W19" i="34"/>
  <c r="AP19" i="34"/>
  <c r="AI63" i="33"/>
  <c r="Y65" i="33"/>
  <c r="AK19" i="33"/>
  <c r="AG19" i="33"/>
  <c r="AI62" i="32"/>
  <c r="AA63" i="32"/>
  <c r="AJ62" i="32"/>
  <c r="AB63" i="32"/>
  <c r="AB59" i="32"/>
  <c r="E62" i="32"/>
  <c r="C63" i="32"/>
  <c r="B64" i="32"/>
  <c r="Y66" i="32"/>
  <c r="D62" i="32"/>
  <c r="B63" i="32"/>
  <c r="AJ63" i="32"/>
  <c r="C66" i="32"/>
  <c r="AC59" i="32"/>
  <c r="AB60" i="32"/>
  <c r="AJ59" i="32"/>
  <c r="AH61" i="32"/>
  <c r="Y62" i="32"/>
  <c r="D63" i="32"/>
  <c r="C64" i="32"/>
  <c r="AI61" i="32"/>
  <c r="Y64" i="32"/>
  <c r="AI60" i="32"/>
  <c r="Z62" i="32"/>
  <c r="E59" i="32"/>
  <c r="AJ60" i="32"/>
  <c r="AA62" i="32"/>
  <c r="Y63" i="32"/>
  <c r="AB62" i="32"/>
  <c r="AO24" i="31"/>
  <c r="AP24" i="31"/>
  <c r="AQ24" i="31"/>
  <c r="AR24" i="31"/>
  <c r="AP21" i="31"/>
  <c r="AQ21" i="31"/>
  <c r="AR21" i="31"/>
  <c r="AO21" i="31"/>
  <c r="AP19" i="31"/>
  <c r="AQ19" i="31"/>
  <c r="AR19" i="31"/>
  <c r="AO19" i="31"/>
  <c r="AO17" i="31"/>
  <c r="AP17" i="31"/>
  <c r="AQ17" i="31"/>
  <c r="AR17" i="31"/>
  <c r="AP14" i="31"/>
  <c r="AQ14" i="31"/>
  <c r="AR14" i="31"/>
  <c r="AO14" i="31"/>
  <c r="AP11" i="31"/>
  <c r="AQ11" i="31"/>
  <c r="AR11" i="31"/>
  <c r="AO13" i="31"/>
  <c r="AO11" i="31"/>
  <c r="V38" i="31"/>
  <c r="U38" i="31"/>
  <c r="T38" i="31"/>
  <c r="AN24" i="31"/>
  <c r="AK24" i="31"/>
  <c r="AG24" i="31"/>
  <c r="AB24" i="31"/>
  <c r="X24" i="31"/>
  <c r="AN21" i="31"/>
  <c r="AK21" i="31"/>
  <c r="AG21" i="31"/>
  <c r="AB21" i="31"/>
  <c r="X21" i="31"/>
  <c r="AN19" i="31"/>
  <c r="AK19" i="31"/>
  <c r="AG19" i="31"/>
  <c r="AB19" i="31"/>
  <c r="X19" i="31"/>
  <c r="AN17" i="31"/>
  <c r="AK17" i="31"/>
  <c r="AG17" i="31"/>
  <c r="AB17" i="31"/>
  <c r="X17" i="31"/>
  <c r="AN14" i="31"/>
  <c r="AK14" i="31"/>
  <c r="AG14" i="31"/>
  <c r="AB14" i="31"/>
  <c r="X14" i="31"/>
  <c r="AB13" i="31"/>
  <c r="X13" i="31"/>
  <c r="AN11" i="31"/>
  <c r="AK11" i="31"/>
  <c r="AG11" i="31"/>
  <c r="AB11" i="31"/>
  <c r="X11" i="31"/>
  <c r="AO29" i="20"/>
  <c r="AO23" i="31" s="1"/>
  <c r="AO22" i="20"/>
  <c r="AO16" i="31" s="1"/>
  <c r="AN30" i="20"/>
  <c r="AK30" i="20"/>
  <c r="AG30" i="20"/>
  <c r="AN27" i="20"/>
  <c r="AK27" i="20"/>
  <c r="AG27" i="20"/>
  <c r="AN25" i="20"/>
  <c r="AK25" i="20"/>
  <c r="AG25" i="20"/>
  <c r="AN23" i="20"/>
  <c r="AK23" i="20"/>
  <c r="AG23" i="20"/>
  <c r="AN20" i="20"/>
  <c r="AK20" i="20"/>
  <c r="AG20" i="20"/>
  <c r="AN17" i="20"/>
  <c r="AK17" i="20"/>
  <c r="AG17" i="20"/>
  <c r="AB30" i="20"/>
  <c r="X30" i="20"/>
  <c r="AB27" i="20"/>
  <c r="X27" i="20"/>
  <c r="AB25" i="20"/>
  <c r="X25" i="20"/>
  <c r="AB23" i="20"/>
  <c r="X23" i="20"/>
  <c r="AB20" i="20"/>
  <c r="X20" i="20"/>
  <c r="AB19" i="20"/>
  <c r="X19" i="20"/>
  <c r="AB17" i="20"/>
  <c r="X17" i="20"/>
  <c r="V28" i="28"/>
  <c r="V30" i="20" s="1"/>
  <c r="W28" i="28"/>
  <c r="W24" i="31" s="1"/>
  <c r="U28" i="28"/>
  <c r="U24" i="31" s="1"/>
  <c r="V26" i="28"/>
  <c r="V27" i="20" s="1"/>
  <c r="W26" i="28"/>
  <c r="W27" i="20" s="1"/>
  <c r="U26" i="28"/>
  <c r="U27" i="20" s="1"/>
  <c r="V24" i="28"/>
  <c r="V19" i="31" s="1"/>
  <c r="W24" i="28"/>
  <c r="W19" i="31" s="1"/>
  <c r="U24" i="28"/>
  <c r="U19" i="31" s="1"/>
  <c r="V22" i="28"/>
  <c r="V17" i="31" s="1"/>
  <c r="W22" i="28"/>
  <c r="W17" i="31" s="1"/>
  <c r="U22" i="28"/>
  <c r="U23" i="20" s="1"/>
  <c r="V20" i="28"/>
  <c r="V20" i="20" s="1"/>
  <c r="W20" i="28"/>
  <c r="W14" i="31" s="1"/>
  <c r="U20" i="28"/>
  <c r="U20" i="20" s="1"/>
  <c r="V17" i="28"/>
  <c r="V11" i="31" s="1"/>
  <c r="W17" i="28"/>
  <c r="W11" i="31" s="1"/>
  <c r="U17" i="28"/>
  <c r="U11" i="31" s="1"/>
  <c r="AK19" i="34" l="1"/>
  <c r="AK13" i="35"/>
  <c r="AG13" i="35"/>
  <c r="AG19" i="34"/>
  <c r="AP22" i="34"/>
  <c r="AP13" i="35"/>
  <c r="L66" i="34"/>
  <c r="M65" i="34"/>
  <c r="M67" i="34"/>
  <c r="L67" i="34"/>
  <c r="M66" i="34"/>
  <c r="K67" i="34"/>
  <c r="AC66" i="34"/>
  <c r="AB66" i="34"/>
  <c r="AC65" i="34"/>
  <c r="AB65" i="34"/>
  <c r="AR22" i="34"/>
  <c r="AQ22" i="34"/>
  <c r="E69" i="34"/>
  <c r="C70" i="34"/>
  <c r="D69" i="34"/>
  <c r="B68" i="34"/>
  <c r="B70" i="34"/>
  <c r="C69" i="34"/>
  <c r="E68" i="34"/>
  <c r="C72" i="34"/>
  <c r="B69" i="34"/>
  <c r="D68" i="34"/>
  <c r="B72" i="34"/>
  <c r="C68" i="34"/>
  <c r="C71" i="34"/>
  <c r="B71" i="34"/>
  <c r="AI67" i="34"/>
  <c r="AI66" i="34"/>
  <c r="AH67" i="34"/>
  <c r="AJ65" i="34"/>
  <c r="AI68" i="34"/>
  <c r="AJ69" i="34"/>
  <c r="AJ68" i="34"/>
  <c r="AJ67" i="34"/>
  <c r="AJ66" i="34"/>
  <c r="Y70" i="34"/>
  <c r="Z68" i="34"/>
  <c r="Y71" i="34"/>
  <c r="Y68" i="34"/>
  <c r="Y72" i="34"/>
  <c r="AA69" i="34"/>
  <c r="AB69" i="34"/>
  <c r="Z69" i="34"/>
  <c r="AB68" i="34"/>
  <c r="Y69" i="34"/>
  <c r="AA68" i="34"/>
  <c r="F66" i="34"/>
  <c r="F65" i="34"/>
  <c r="E66" i="34"/>
  <c r="E65" i="34"/>
  <c r="AJ65" i="33"/>
  <c r="AI65" i="33"/>
  <c r="AJ66" i="33"/>
  <c r="AJ63" i="33"/>
  <c r="AJ62" i="33"/>
  <c r="AH64" i="33"/>
  <c r="AI64" i="33"/>
  <c r="AJ64" i="33"/>
  <c r="Y66" i="33"/>
  <c r="AB65" i="33"/>
  <c r="Z65" i="33"/>
  <c r="AB66" i="33"/>
  <c r="Y67" i="33"/>
  <c r="AA65" i="33"/>
  <c r="Y69" i="33"/>
  <c r="AA66" i="33"/>
  <c r="Z66" i="33"/>
  <c r="Y68" i="33"/>
  <c r="F62" i="33"/>
  <c r="E62" i="33"/>
  <c r="F63" i="33"/>
  <c r="E63" i="33"/>
  <c r="L63" i="33"/>
  <c r="M64" i="33"/>
  <c r="M62" i="33"/>
  <c r="L64" i="33"/>
  <c r="M63" i="33"/>
  <c r="K64" i="33"/>
  <c r="E66" i="33"/>
  <c r="C67" i="33"/>
  <c r="D66" i="33"/>
  <c r="B67" i="33"/>
  <c r="C66" i="33"/>
  <c r="E65" i="33"/>
  <c r="B65" i="33"/>
  <c r="C69" i="33"/>
  <c r="B66" i="33"/>
  <c r="D65" i="33"/>
  <c r="B69" i="33"/>
  <c r="C65" i="33"/>
  <c r="C68" i="33"/>
  <c r="B68" i="33"/>
  <c r="AC63" i="33"/>
  <c r="AB63" i="33"/>
  <c r="AC62" i="33"/>
  <c r="AB62" i="33"/>
  <c r="U25" i="20"/>
  <c r="V17" i="20"/>
  <c r="W17" i="20"/>
  <c r="V23" i="20"/>
  <c r="U17" i="20"/>
  <c r="W23" i="20"/>
  <c r="U30" i="20"/>
  <c r="W25" i="20"/>
  <c r="U14" i="31"/>
  <c r="U17" i="31"/>
  <c r="U21" i="31"/>
  <c r="V25" i="20"/>
  <c r="V14" i="31"/>
  <c r="V21" i="31"/>
  <c r="V24" i="31"/>
  <c r="W20" i="20"/>
  <c r="W30" i="20"/>
  <c r="W21" i="31"/>
  <c r="AP32" i="34" l="1"/>
  <c r="AP26" i="35" s="1"/>
  <c r="AP16" i="35"/>
  <c r="AR32" i="34"/>
  <c r="AR26" i="35" s="1"/>
  <c r="AR16" i="35"/>
  <c r="AQ32" i="34"/>
  <c r="AQ26" i="35" s="1"/>
  <c r="AQ16" i="35"/>
  <c r="AI40" i="28"/>
  <c r="AJ40" i="28"/>
  <c r="AJ41" i="28"/>
  <c r="AJ55" i="28" l="1"/>
  <c r="AI54" i="28"/>
  <c r="AH39" i="28"/>
  <c r="AH53" i="28" s="1"/>
  <c r="AI39" i="28"/>
  <c r="AI53" i="28" s="1"/>
  <c r="AI38" i="28"/>
  <c r="AJ38" i="28"/>
  <c r="AJ52" i="28" s="1"/>
  <c r="AJ39" i="28"/>
  <c r="AJ53" i="28" s="1"/>
  <c r="AJ54" i="28"/>
  <c r="AJ37" i="28"/>
  <c r="AJ51" i="28" s="1"/>
  <c r="AJ39" i="20" s="1"/>
  <c r="Y41" i="28"/>
  <c r="Y55" i="28" s="1"/>
  <c r="Z41" i="28"/>
  <c r="Z55" i="28" s="1"/>
  <c r="AA41" i="28"/>
  <c r="AB41" i="28"/>
  <c r="Z40" i="28"/>
  <c r="Z54" i="28" s="1"/>
  <c r="AA40" i="28"/>
  <c r="AA54" i="28" s="1"/>
  <c r="AB40" i="28"/>
  <c r="AB54" i="28" s="1"/>
  <c r="Y42" i="28"/>
  <c r="Y56" i="28" s="1"/>
  <c r="Y43" i="28"/>
  <c r="Y57" i="28" s="1"/>
  <c r="Y44" i="28"/>
  <c r="Y58" i="28" s="1"/>
  <c r="Y40" i="28"/>
  <c r="Y54" i="28" s="1"/>
  <c r="AC38" i="28"/>
  <c r="AC52" i="28" s="1"/>
  <c r="AB38" i="28"/>
  <c r="AB52" i="28" s="1"/>
  <c r="AC37" i="28"/>
  <c r="AC51" i="28" s="1"/>
  <c r="AB37" i="28"/>
  <c r="AB51" i="28" s="1"/>
  <c r="K39" i="28"/>
  <c r="K53" i="28" s="1"/>
  <c r="W63" i="28" s="1"/>
  <c r="L39" i="28"/>
  <c r="L53" i="28" s="1"/>
  <c r="L38" i="28"/>
  <c r="L52" i="28" s="1"/>
  <c r="M38" i="28"/>
  <c r="M52" i="28" s="1"/>
  <c r="M39" i="28"/>
  <c r="M53" i="28" s="1"/>
  <c r="M37" i="28"/>
  <c r="M51" i="28" s="1"/>
  <c r="E41" i="28"/>
  <c r="E55" i="28" s="1"/>
  <c r="D41" i="28"/>
  <c r="D55" i="28" s="1"/>
  <c r="C41" i="28"/>
  <c r="C55" i="28" s="1"/>
  <c r="C42" i="28"/>
  <c r="C43" i="28"/>
  <c r="C57" i="28" s="1"/>
  <c r="C44" i="28"/>
  <c r="C58" i="28" s="1"/>
  <c r="C40" i="28"/>
  <c r="C54" i="28" s="1"/>
  <c r="D40" i="28"/>
  <c r="D54" i="28" s="1"/>
  <c r="E40" i="28"/>
  <c r="E54" i="28" s="1"/>
  <c r="B41" i="28"/>
  <c r="B55" i="28" s="1"/>
  <c r="B42" i="28"/>
  <c r="B56" i="28" s="1"/>
  <c r="B43" i="28"/>
  <c r="B57" i="28" s="1"/>
  <c r="B44" i="28"/>
  <c r="B58" i="28" s="1"/>
  <c r="B40" i="28"/>
  <c r="B54" i="28" s="1"/>
  <c r="F38" i="28"/>
  <c r="F52" i="28" s="1"/>
  <c r="F37" i="28"/>
  <c r="F51" i="28" s="1"/>
  <c r="E38" i="28"/>
  <c r="E52" i="28" s="1"/>
  <c r="E37" i="28"/>
  <c r="E51" i="28" s="1"/>
  <c r="W62" i="28" s="1"/>
  <c r="C56" i="28"/>
  <c r="AB55" i="28"/>
  <c r="AA55" i="28"/>
  <c r="AI52" i="28"/>
  <c r="AT62" i="28" l="1"/>
  <c r="W64" i="28"/>
  <c r="AT63" i="28"/>
  <c r="AT72" i="28"/>
  <c r="W72" i="28"/>
  <c r="AG19" i="28" s="1"/>
  <c r="M40" i="20"/>
  <c r="M53" i="20" s="1"/>
  <c r="B46" i="20"/>
  <c r="B59" i="20" s="1"/>
  <c r="B42" i="20"/>
  <c r="C46" i="20"/>
  <c r="C59" i="20" s="1"/>
  <c r="C45" i="20"/>
  <c r="C58" i="20" s="1"/>
  <c r="M41" i="20"/>
  <c r="M54" i="20" s="1"/>
  <c r="C43" i="20"/>
  <c r="C56" i="20" s="1"/>
  <c r="L41" i="20"/>
  <c r="L54" i="20" s="1"/>
  <c r="F40" i="20"/>
  <c r="F53" i="20" s="1"/>
  <c r="K41" i="20"/>
  <c r="E39" i="20"/>
  <c r="E52" i="20" s="1"/>
  <c r="B43" i="20"/>
  <c r="B56" i="20" s="1"/>
  <c r="D43" i="20"/>
  <c r="D56" i="20" s="1"/>
  <c r="C42" i="20"/>
  <c r="C55" i="20" s="1"/>
  <c r="B44" i="20"/>
  <c r="B57" i="20" s="1"/>
  <c r="E40" i="20"/>
  <c r="E53" i="20" s="1"/>
  <c r="E42" i="20"/>
  <c r="E55" i="20" s="1"/>
  <c r="E43" i="20"/>
  <c r="E56" i="20" s="1"/>
  <c r="B45" i="20"/>
  <c r="B58" i="20" s="1"/>
  <c r="L40" i="20"/>
  <c r="L53" i="20" s="1"/>
  <c r="C44" i="20"/>
  <c r="C57" i="20" s="1"/>
  <c r="F39" i="20"/>
  <c r="F52" i="20" s="1"/>
  <c r="D42" i="20"/>
  <c r="D55" i="20" s="1"/>
  <c r="M39" i="20"/>
  <c r="M52" i="20" s="1"/>
  <c r="AH41" i="20"/>
  <c r="Y45" i="20"/>
  <c r="Y58" i="20" s="1"/>
  <c r="Y43" i="20"/>
  <c r="Y56" i="20" s="1"/>
  <c r="AI42" i="20"/>
  <c r="AI55" i="20" s="1"/>
  <c r="Y46" i="20"/>
  <c r="Y59" i="20" s="1"/>
  <c r="Y44" i="20"/>
  <c r="Y57" i="20" s="1"/>
  <c r="AJ52" i="20"/>
  <c r="AJ43" i="20"/>
  <c r="AJ56" i="20" s="1"/>
  <c r="Z43" i="20"/>
  <c r="Z56" i="20" s="1"/>
  <c r="AB39" i="20"/>
  <c r="AB42" i="20"/>
  <c r="AB55" i="20" s="1"/>
  <c r="AJ42" i="20"/>
  <c r="AJ55" i="20" s="1"/>
  <c r="AI40" i="20"/>
  <c r="AI53" i="20" s="1"/>
  <c r="AC39" i="20"/>
  <c r="AC52" i="20" s="1"/>
  <c r="AA42" i="20"/>
  <c r="AA55" i="20" s="1"/>
  <c r="AJ41" i="20"/>
  <c r="AJ54" i="20" s="1"/>
  <c r="AB40" i="20"/>
  <c r="AB53" i="20" s="1"/>
  <c r="Z42" i="20"/>
  <c r="Z55" i="20" s="1"/>
  <c r="AJ40" i="20"/>
  <c r="AJ53" i="20" s="1"/>
  <c r="AB43" i="20"/>
  <c r="AB56" i="20" s="1"/>
  <c r="AC40" i="20"/>
  <c r="AC53" i="20" s="1"/>
  <c r="AA43" i="20"/>
  <c r="AA56" i="20" s="1"/>
  <c r="Y42" i="20"/>
  <c r="AI41" i="20"/>
  <c r="AI54" i="20" s="1"/>
  <c r="AC62" i="28"/>
  <c r="L64" i="28"/>
  <c r="B68" i="28"/>
  <c r="AT64" i="28"/>
  <c r="E65" i="20" l="1"/>
  <c r="B55" i="20"/>
  <c r="V67" i="20" s="1"/>
  <c r="K54" i="20"/>
  <c r="V66" i="20" s="1"/>
  <c r="M65" i="20" s="1"/>
  <c r="Y55" i="20"/>
  <c r="AS67" i="20" s="1"/>
  <c r="AB52" i="20"/>
  <c r="AS65" i="20" s="1"/>
  <c r="AH54" i="20"/>
  <c r="AS66" i="20" s="1"/>
  <c r="AC63" i="28"/>
  <c r="AB62" i="28"/>
  <c r="AB63" i="28"/>
  <c r="M63" i="28"/>
  <c r="K64" i="28"/>
  <c r="M64" i="28"/>
  <c r="L63" i="28"/>
  <c r="M62" i="28"/>
  <c r="B69" i="28"/>
  <c r="D66" i="28"/>
  <c r="C66" i="28"/>
  <c r="B67" i="28"/>
  <c r="C65" i="28"/>
  <c r="D65" i="28"/>
  <c r="C69" i="28"/>
  <c r="E65" i="28"/>
  <c r="E66" i="28"/>
  <c r="C68" i="28"/>
  <c r="C67" i="28"/>
  <c r="B66" i="28"/>
  <c r="B65" i="28"/>
  <c r="AJ66" i="28"/>
  <c r="AI64" i="28"/>
  <c r="AI63" i="28"/>
  <c r="AH64" i="28"/>
  <c r="AJ62" i="28"/>
  <c r="AJ65" i="28"/>
  <c r="AI65" i="28"/>
  <c r="AJ64" i="28"/>
  <c r="AJ63" i="28"/>
  <c r="F63" i="28"/>
  <c r="F62" i="28"/>
  <c r="E63" i="28"/>
  <c r="E62" i="28"/>
  <c r="Y65" i="28"/>
  <c r="Y69" i="28"/>
  <c r="AB66" i="28"/>
  <c r="AB65" i="28"/>
  <c r="AA66" i="28"/>
  <c r="Y67" i="28"/>
  <c r="Z66" i="28"/>
  <c r="Y66" i="28"/>
  <c r="Y68" i="28"/>
  <c r="AA65" i="28"/>
  <c r="Z65" i="28"/>
  <c r="V75" i="20" l="1"/>
  <c r="AB65" i="20"/>
  <c r="C69" i="20"/>
  <c r="E68" i="20"/>
  <c r="D69" i="20"/>
  <c r="B70" i="20"/>
  <c r="B69" i="20"/>
  <c r="B72" i="20"/>
  <c r="B68" i="20"/>
  <c r="B71" i="20"/>
  <c r="D68" i="20"/>
  <c r="C70" i="20"/>
  <c r="C71" i="20"/>
  <c r="C68" i="20"/>
  <c r="C72" i="20"/>
  <c r="E69" i="20"/>
  <c r="AJ69" i="20"/>
  <c r="Y69" i="20"/>
  <c r="AP19" i="20"/>
  <c r="E66" i="20"/>
  <c r="F65" i="20"/>
  <c r="F66" i="20"/>
  <c r="L66" i="20"/>
  <c r="M66" i="20"/>
  <c r="M67" i="20"/>
  <c r="K67" i="20"/>
  <c r="L67" i="20"/>
  <c r="AS75" i="20"/>
  <c r="AQ19" i="20" s="1"/>
  <c r="AC66" i="20"/>
  <c r="AA68" i="20"/>
  <c r="AA69" i="20"/>
  <c r="Y68" i="20"/>
  <c r="AK19" i="28"/>
  <c r="AP13" i="31" l="1"/>
  <c r="AP22" i="20"/>
  <c r="AQ13" i="31"/>
  <c r="AR19" i="20"/>
  <c r="AJ66" i="20"/>
  <c r="AJ67" i="20"/>
  <c r="Z68" i="20"/>
  <c r="Y70" i="20"/>
  <c r="AB69" i="20"/>
  <c r="Y71" i="20"/>
  <c r="AB68" i="20"/>
  <c r="Z69" i="20"/>
  <c r="AI68" i="20"/>
  <c r="AN19" i="28"/>
  <c r="AI66" i="20"/>
  <c r="AJ65" i="20"/>
  <c r="AH67" i="20"/>
  <c r="AJ68" i="20"/>
  <c r="Y72" i="20"/>
  <c r="AC65" i="20"/>
  <c r="AI67" i="20"/>
  <c r="AB66" i="20"/>
  <c r="AG19" i="20"/>
  <c r="AG13" i="31"/>
  <c r="AK19" i="20"/>
  <c r="AK13" i="31"/>
  <c r="AN19" i="20" l="1"/>
  <c r="AN13" i="31"/>
  <c r="AR22" i="20"/>
  <c r="AR16" i="31" s="1"/>
  <c r="S34" i="31" s="1"/>
  <c r="AR13" i="31"/>
  <c r="AO31" i="20" l="1"/>
  <c r="AO25" i="31" s="1"/>
  <c r="AQ31" i="20" l="1"/>
  <c r="AQ25" i="31" s="1"/>
  <c r="AQ29" i="20" l="1"/>
  <c r="AQ23" i="31" s="1"/>
  <c r="AQ22" i="20"/>
  <c r="AQ16" i="31" l="1"/>
  <c r="AQ32" i="20"/>
  <c r="AQ26" i="31"/>
  <c r="S40" i="31" s="1"/>
  <c r="AO32" i="20" l="1"/>
  <c r="AO26" i="31" s="1"/>
  <c r="AS69" i="18"/>
  <c r="AT69" i="18" s="1"/>
  <c r="Y65" i="18" l="1"/>
  <c r="Z63" i="18"/>
  <c r="AA62" i="18"/>
  <c r="Y66" i="18"/>
  <c r="Y63" i="18"/>
  <c r="AB62" i="18"/>
  <c r="AA63" i="18"/>
  <c r="AB63" i="18"/>
  <c r="Y62" i="18"/>
  <c r="Z62" i="18"/>
  <c r="Y64" i="18"/>
  <c r="AR31" i="20"/>
  <c r="AR25" i="31" s="1"/>
  <c r="S36" i="31" s="1"/>
  <c r="V69" i="18"/>
  <c r="W69" i="18" s="1"/>
  <c r="AP31" i="20" l="1"/>
  <c r="AP25" i="31" s="1"/>
  <c r="AP29" i="20"/>
  <c r="F60" i="18"/>
  <c r="M59" i="18"/>
  <c r="AR29" i="20"/>
  <c r="AR23" i="31" s="1"/>
  <c r="S35" i="31" s="1"/>
  <c r="AP16" i="31"/>
  <c r="AJ59" i="18"/>
  <c r="AB60" i="18"/>
  <c r="M61" i="18"/>
  <c r="M60" i="18"/>
  <c r="L61" i="18"/>
  <c r="E59" i="18"/>
  <c r="K61" i="18"/>
  <c r="AB59" i="18"/>
  <c r="F59" i="18"/>
  <c r="L60" i="18"/>
  <c r="AC59" i="18"/>
  <c r="E60" i="18"/>
  <c r="AC60" i="18"/>
  <c r="AI60" i="18"/>
  <c r="AH61" i="18"/>
  <c r="AI62" i="18"/>
  <c r="AJ61" i="18"/>
  <c r="AI61" i="18"/>
  <c r="AJ63" i="18"/>
  <c r="AJ62" i="18"/>
  <c r="AJ60" i="18"/>
  <c r="AP23" i="31" l="1"/>
  <c r="AP32" i="20"/>
  <c r="AP26" i="31"/>
  <c r="S32" i="31" s="1"/>
  <c r="S38" i="31" s="1"/>
  <c r="V19" i="18" l="1"/>
  <c r="V19" i="28" s="1"/>
  <c r="AR32" i="20"/>
  <c r="AR26" i="31" s="1"/>
  <c r="V13" i="31" l="1"/>
  <c r="V19" i="20"/>
  <c r="W61" i="18"/>
  <c r="E62" i="18" l="1"/>
  <c r="B63" i="18"/>
  <c r="C64" i="18"/>
  <c r="D63" i="18"/>
  <c r="C65" i="18"/>
  <c r="E63" i="18"/>
  <c r="C66" i="18"/>
  <c r="B62" i="18"/>
  <c r="C62" i="18"/>
  <c r="D62" i="18"/>
  <c r="B66" i="18"/>
  <c r="C63" i="18"/>
  <c r="B64" i="18"/>
  <c r="B65" i="18"/>
  <c r="U19" i="18" l="1"/>
  <c r="U19" i="28" l="1"/>
  <c r="U13" i="31" s="1"/>
  <c r="W19" i="18"/>
  <c r="W19" i="28" s="1"/>
  <c r="U19" i="20" l="1"/>
  <c r="W13" i="31"/>
  <c r="W19" i="20"/>
</calcChain>
</file>

<file path=xl/sharedStrings.xml><?xml version="1.0" encoding="utf-8"?>
<sst xmlns="http://schemas.openxmlformats.org/spreadsheetml/2006/main" count="917" uniqueCount="124">
  <si>
    <t>Instructions</t>
  </si>
  <si>
    <t>Scenario:</t>
  </si>
  <si>
    <t>Tropical/subtropical dry forests and thickets (T1.2)</t>
  </si>
  <si>
    <t>Tropical/subtropical lowland rainforests (T1.1)</t>
  </si>
  <si>
    <t>Total</t>
  </si>
  <si>
    <t>ET (ecosystem type)</t>
  </si>
  <si>
    <t>Opening</t>
  </si>
  <si>
    <t>Closing</t>
  </si>
  <si>
    <t>Permanent lowland rivers (F1.2)</t>
  </si>
  <si>
    <t>Area (ha)</t>
  </si>
  <si>
    <t>Ecosystem types</t>
  </si>
  <si>
    <t>EA (ecosystem asset)</t>
  </si>
  <si>
    <t>Urban and industrial ecosystems (T7.4)</t>
  </si>
  <si>
    <t>Tree species richness</t>
  </si>
  <si>
    <t>Forest area density</t>
  </si>
  <si>
    <t>SEEA Ecosystem Condition Typology Class</t>
  </si>
  <si>
    <t>Variable descriptor</t>
  </si>
  <si>
    <t>Variable values (observed)</t>
  </si>
  <si>
    <t>Change</t>
  </si>
  <si>
    <t>Abiotic characteristics</t>
  </si>
  <si>
    <t>Physical state</t>
  </si>
  <si>
    <t>Vegetation water content - NDWI</t>
  </si>
  <si>
    <t>index (-1 to 1)</t>
  </si>
  <si>
    <t>Chemical state</t>
  </si>
  <si>
    <t>Soil organic carbon stock</t>
  </si>
  <si>
    <t>tC/ha</t>
  </si>
  <si>
    <t>Foliar or litter nitrogen concentration</t>
  </si>
  <si>
    <t>mg N / g dry weight</t>
  </si>
  <si>
    <t>Biotic characteristics</t>
  </si>
  <si>
    <t>Compositional state</t>
  </si>
  <si>
    <t>number</t>
  </si>
  <si>
    <t>Structural state</t>
  </si>
  <si>
    <t>Tree cover</t>
  </si>
  <si>
    <t>%</t>
  </si>
  <si>
    <t>Functional state</t>
  </si>
  <si>
    <t>Vegetation index - NDVI</t>
  </si>
  <si>
    <t>Landscape/seascape characteristics</t>
  </si>
  <si>
    <t>Ecosystem types - EFGs</t>
  </si>
  <si>
    <t>Tropical/subtropical montane rainforests (T1.3)</t>
  </si>
  <si>
    <t>Tropical-subtropical forests (T1)</t>
  </si>
  <si>
    <t>Abiotic -- Chemical state</t>
  </si>
  <si>
    <t>unit</t>
  </si>
  <si>
    <t>Reference level values</t>
  </si>
  <si>
    <t>Lower level</t>
  </si>
  <si>
    <t>Upper level</t>
  </si>
  <si>
    <t>Indicator values (rescaled)</t>
  </si>
  <si>
    <t>Indicator weight</t>
  </si>
  <si>
    <t>Total abiotic</t>
  </si>
  <si>
    <t>Index values</t>
  </si>
  <si>
    <t>Total biotic</t>
  </si>
  <si>
    <t>Total landscape/seastate</t>
  </si>
  <si>
    <t>Change in indicator</t>
  </si>
  <si>
    <t>Opening condition value</t>
  </si>
  <si>
    <t>Change in abiotic ecosystem characteristics</t>
  </si>
  <si>
    <t>Change in biotic ecosystem characteristics</t>
  </si>
  <si>
    <t>Change in landscape/seascape level characteristics</t>
  </si>
  <si>
    <t>Net change in condition</t>
  </si>
  <si>
    <t>Closing condition value</t>
  </si>
  <si>
    <r>
      <t xml:space="preserve">VARIABLE values in </t>
    </r>
    <r>
      <rPr>
        <b/>
        <u/>
        <sz val="11"/>
        <color theme="1"/>
        <rFont val="Calibri"/>
        <family val="2"/>
        <scheme val="minor"/>
      </rPr>
      <t>BSUs</t>
    </r>
  </si>
  <si>
    <r>
      <t xml:space="preserve">Forest Ecosystem Condition </t>
    </r>
    <r>
      <rPr>
        <b/>
        <u/>
        <sz val="18"/>
        <color theme="1"/>
        <rFont val="Calibri"/>
        <family val="2"/>
        <scheme val="minor"/>
      </rPr>
      <t>Variable</t>
    </r>
    <r>
      <rPr>
        <b/>
        <sz val="18"/>
        <color theme="1"/>
        <rFont val="Calibri"/>
        <family val="2"/>
        <scheme val="minor"/>
      </rPr>
      <t xml:space="preserve"> Account</t>
    </r>
  </si>
  <si>
    <r>
      <t xml:space="preserve">Forest Ecosystem Condition </t>
    </r>
    <r>
      <rPr>
        <b/>
        <u/>
        <sz val="18"/>
        <color theme="1"/>
        <rFont val="Calibri"/>
        <family val="2"/>
        <scheme val="minor"/>
      </rPr>
      <t>Indicator</t>
    </r>
    <r>
      <rPr>
        <b/>
        <sz val="18"/>
        <color theme="1"/>
        <rFont val="Calibri"/>
        <family val="2"/>
        <scheme val="minor"/>
      </rPr>
      <t xml:space="preserve"> Account</t>
    </r>
  </si>
  <si>
    <r>
      <t xml:space="preserve">Forest Ecosystem Condition </t>
    </r>
    <r>
      <rPr>
        <b/>
        <u/>
        <sz val="18"/>
        <color theme="1"/>
        <rFont val="Calibri"/>
        <family val="2"/>
        <scheme val="minor"/>
      </rPr>
      <t>Index</t>
    </r>
    <r>
      <rPr>
        <b/>
        <sz val="18"/>
        <color theme="1"/>
        <rFont val="Calibri"/>
        <family val="2"/>
        <scheme val="minor"/>
      </rPr>
      <t xml:space="preserve"> Account</t>
    </r>
  </si>
  <si>
    <t>Exercises:</t>
  </si>
  <si>
    <r>
      <t xml:space="preserve">Condition </t>
    </r>
    <r>
      <rPr>
        <b/>
        <u/>
        <sz val="18"/>
        <color theme="1"/>
        <rFont val="Calibri"/>
        <family val="2"/>
        <scheme val="minor"/>
      </rPr>
      <t>indices</t>
    </r>
    <r>
      <rPr>
        <b/>
        <sz val="18"/>
        <color theme="1"/>
        <rFont val="Calibri"/>
        <family val="2"/>
        <scheme val="minor"/>
      </rPr>
      <t xml:space="preserve"> account</t>
    </r>
  </si>
  <si>
    <t>Annual croplands (T7.1)</t>
  </si>
  <si>
    <t xml:space="preserve"> Variable SOC 
(EA area average)</t>
  </si>
  <si>
    <t xml:space="preserve"> Variable SOC 
(ET area average)</t>
  </si>
  <si>
    <t>SOC indicator
(EA area average)</t>
  </si>
  <si>
    <t>SOC indicator
(ET area average)</t>
  </si>
  <si>
    <r>
      <t>SOC</t>
    </r>
    <r>
      <rPr>
        <b/>
        <sz val="9"/>
        <color rgb="FF374151"/>
        <rFont val="Calibri"/>
        <family val="2"/>
        <scheme val="minor"/>
      </rPr>
      <t>ind</t>
    </r>
    <r>
      <rPr>
        <b/>
        <sz val="11"/>
        <color rgb="FF374151"/>
        <rFont val="Calibri"/>
        <family val="2"/>
        <scheme val="minor"/>
      </rPr>
      <t>​=(SOC</t>
    </r>
    <r>
      <rPr>
        <b/>
        <sz val="9"/>
        <color rgb="FF374151"/>
        <rFont val="Calibri"/>
        <family val="2"/>
        <scheme val="minor"/>
      </rPr>
      <t>var</t>
    </r>
    <r>
      <rPr>
        <b/>
        <sz val="11"/>
        <color rgb="FF374151"/>
        <rFont val="Calibri"/>
        <family val="2"/>
        <scheme val="minor"/>
      </rPr>
      <t>-lowerlevel​)/(upperlevel​−lowerlevel​​)</t>
    </r>
  </si>
  <si>
    <t xml:space="preserve">     SOC Reference level values (Forest)</t>
  </si>
  <si>
    <t>Converted area into Forest</t>
  </si>
  <si>
    <t>From forest to forest</t>
  </si>
  <si>
    <t>From annual crop to forest</t>
  </si>
  <si>
    <r>
      <t xml:space="preserve">INDICATOR values in forest </t>
    </r>
    <r>
      <rPr>
        <b/>
        <u/>
        <sz val="11"/>
        <color theme="1"/>
        <rFont val="Calibri"/>
        <family val="2"/>
        <scheme val="minor"/>
      </rPr>
      <t>BSUs</t>
    </r>
  </si>
  <si>
    <r>
      <t xml:space="preserve">VARIABLE values in forest </t>
    </r>
    <r>
      <rPr>
        <b/>
        <u/>
        <sz val="11"/>
        <color theme="1"/>
        <rFont val="Calibri"/>
        <family val="2"/>
        <scheme val="minor"/>
      </rPr>
      <t>BSUs</t>
    </r>
  </si>
  <si>
    <t>EA1 -- Tropical-subtropical forests (T1)</t>
  </si>
  <si>
    <t>EA2 -- Tropical-subtropical forests (T1)</t>
  </si>
  <si>
    <t>EA3 -- Tropical-subtropical forests (T1)</t>
  </si>
  <si>
    <t>Instructions:</t>
  </si>
  <si>
    <t>Complete the Forest Condition Variable Account for Soil Organic Carbon (SOC) stock</t>
  </si>
  <si>
    <t>Complete the Forest Condition Indicator Account for Soil Organic Carbon (SOC) stock</t>
  </si>
  <si>
    <t>Indicator</t>
  </si>
  <si>
    <t>Reference levels table</t>
  </si>
  <si>
    <r>
      <t xml:space="preserve">INDEX values in forest </t>
    </r>
    <r>
      <rPr>
        <b/>
        <u/>
        <sz val="11"/>
        <color theme="1"/>
        <rFont val="Calibri"/>
        <family val="2"/>
        <scheme val="minor"/>
      </rPr>
      <t>BSUs</t>
    </r>
  </si>
  <si>
    <t>SOC index
(EA area average)</t>
  </si>
  <si>
    <t>SOC index
(ET area average)</t>
  </si>
  <si>
    <t>Complete the Forest Condition Index Account for Soil Organic Carbon (SOC) stock</t>
  </si>
  <si>
    <t>Complete the Condition Indices Account</t>
  </si>
  <si>
    <t>After Step 2 and Step 4, opening and closing values are transferred to the "Forest Ecosystem Condition Variable Account".</t>
  </si>
  <si>
    <r>
      <t xml:space="preserve">After Step 2 and Step 4, opening and closing values are transferred to the "Forest Ecosystem Condition </t>
    </r>
    <r>
      <rPr>
        <i/>
        <u/>
        <sz val="11"/>
        <color theme="1"/>
        <rFont val="Calibri"/>
        <family val="2"/>
        <scheme val="minor"/>
      </rPr>
      <t>Indicator</t>
    </r>
    <r>
      <rPr>
        <i/>
        <sz val="11"/>
        <color theme="1"/>
        <rFont val="Calibri"/>
        <family val="2"/>
        <scheme val="minor"/>
      </rPr>
      <t xml:space="preserve"> Account".</t>
    </r>
  </si>
  <si>
    <r>
      <t xml:space="preserve">After Step 2 and Step 4, opening and closing values are transferred to the "Forest Ecosystem Condition </t>
    </r>
    <r>
      <rPr>
        <i/>
        <u/>
        <sz val="11"/>
        <color theme="1"/>
        <rFont val="Calibri"/>
        <family val="2"/>
        <scheme val="minor"/>
      </rPr>
      <t>Index</t>
    </r>
    <r>
      <rPr>
        <i/>
        <sz val="11"/>
        <color theme="1"/>
        <rFont val="Calibri"/>
        <family val="2"/>
        <scheme val="minor"/>
      </rPr>
      <t xml:space="preserve"> Account".</t>
    </r>
  </si>
  <si>
    <r>
      <t xml:space="preserve">Step 5: In table "Forest Ecosystem Condition </t>
    </r>
    <r>
      <rPr>
        <u/>
        <sz val="11"/>
        <color theme="1"/>
        <rFont val="Calibri"/>
        <family val="2"/>
        <scheme val="minor"/>
      </rPr>
      <t>Variable</t>
    </r>
    <r>
      <rPr>
        <sz val="11"/>
        <color theme="1"/>
        <rFont val="Calibri"/>
        <family val="2"/>
        <scheme val="minor"/>
      </rPr>
      <t xml:space="preserve"> Account", calculate the change in the variable value for the forest Ecosystem Type as the difference between the "Closing" and "Opening" values.</t>
    </r>
  </si>
  <si>
    <r>
      <t xml:space="preserve">Step 6: In table "Forest Ecosystem Condition </t>
    </r>
    <r>
      <rPr>
        <u/>
        <sz val="11"/>
        <color theme="1"/>
        <rFont val="Calibri"/>
        <family val="2"/>
        <scheme val="minor"/>
      </rPr>
      <t>Indicator</t>
    </r>
    <r>
      <rPr>
        <sz val="11"/>
        <color theme="1"/>
        <rFont val="Calibri"/>
        <family val="2"/>
        <scheme val="minor"/>
      </rPr>
      <t xml:space="preserve"> Account", calculate the change in the indicator value for the forest Ecosystem Type as the difference between the "Closing" and "Opening" values.</t>
    </r>
  </si>
  <si>
    <t>*Note that for demonstration purposes, changes in SOC values for EA3 have been highly exaggerated and are to be treated as hypothetical.</t>
  </si>
  <si>
    <r>
      <t xml:space="preserve">Step 6: In table "Forest Ecosystem Condition </t>
    </r>
    <r>
      <rPr>
        <u/>
        <sz val="11"/>
        <color theme="1"/>
        <rFont val="Calibri"/>
        <family val="2"/>
        <scheme val="minor"/>
      </rPr>
      <t>Index</t>
    </r>
    <r>
      <rPr>
        <sz val="11"/>
        <color theme="1"/>
        <rFont val="Calibri"/>
        <family val="2"/>
        <scheme val="minor"/>
      </rPr>
      <t xml:space="preserve"> Account", calculate the change in the index value for the forest Ecosystem Type as the difference between the "Closing" and "Opening" values.</t>
    </r>
  </si>
  <si>
    <t>*Net change in condition can be derived as the change between the closing and opening condition values or as the sum of the change in the three higher level ECT classes (abiotic, biotic and landscape)</t>
  </si>
  <si>
    <r>
      <t xml:space="preserve">VARIABLE values in forest </t>
    </r>
    <r>
      <rPr>
        <b/>
        <u/>
        <sz val="11"/>
        <color theme="1"/>
        <rFont val="Calibri"/>
        <family val="2"/>
        <scheme val="minor"/>
      </rPr>
      <t>EAs</t>
    </r>
    <r>
      <rPr>
        <b/>
        <sz val="11"/>
        <color theme="1"/>
        <rFont val="Calibri"/>
        <family val="2"/>
        <scheme val="minor"/>
      </rPr>
      <t xml:space="preserve"> (area average) </t>
    </r>
  </si>
  <si>
    <r>
      <t xml:space="preserve">INDICATOR values in forest </t>
    </r>
    <r>
      <rPr>
        <b/>
        <u/>
        <sz val="11"/>
        <color theme="1"/>
        <rFont val="Calibri"/>
        <family val="2"/>
        <scheme val="minor"/>
      </rPr>
      <t>EAs</t>
    </r>
    <r>
      <rPr>
        <b/>
        <sz val="11"/>
        <color theme="1"/>
        <rFont val="Calibri"/>
        <family val="2"/>
        <scheme val="minor"/>
      </rPr>
      <t xml:space="preserve"> (area average) </t>
    </r>
  </si>
  <si>
    <r>
      <t xml:space="preserve">INDEX values in forest </t>
    </r>
    <r>
      <rPr>
        <b/>
        <u/>
        <sz val="11"/>
        <color theme="1"/>
        <rFont val="Calibri"/>
        <family val="2"/>
        <scheme val="minor"/>
      </rPr>
      <t>EAs</t>
    </r>
    <r>
      <rPr>
        <b/>
        <sz val="11"/>
        <color theme="1"/>
        <rFont val="Calibri"/>
        <family val="2"/>
        <scheme val="minor"/>
      </rPr>
      <t xml:space="preserve"> (area average) </t>
    </r>
  </si>
  <si>
    <r>
      <t xml:space="preserve">Forest Ecosystem Condition </t>
    </r>
    <r>
      <rPr>
        <b/>
        <u/>
        <sz val="12"/>
        <color theme="1"/>
        <rFont val="Calibri"/>
        <family val="2"/>
        <scheme val="minor"/>
      </rPr>
      <t>Index</t>
    </r>
    <r>
      <rPr>
        <b/>
        <sz val="12"/>
        <color theme="1"/>
        <rFont val="Calibri"/>
        <family val="2"/>
        <scheme val="minor"/>
      </rPr>
      <t xml:space="preserve"> Account</t>
    </r>
  </si>
  <si>
    <r>
      <t xml:space="preserve">Step 1: Transfer the required values from the table "Forest Ecosystem Condition </t>
    </r>
    <r>
      <rPr>
        <u/>
        <sz val="11"/>
        <color theme="1"/>
        <rFont val="Calibri"/>
        <family val="2"/>
        <scheme val="minor"/>
      </rPr>
      <t>Index</t>
    </r>
    <r>
      <rPr>
        <sz val="11"/>
        <color theme="1"/>
        <rFont val="Calibri"/>
        <family val="2"/>
        <scheme val="minor"/>
      </rPr>
      <t xml:space="preserve"> Account" (completed in the previous step and included again below) to the Condition </t>
    </r>
    <r>
      <rPr>
        <u/>
        <sz val="11"/>
        <color theme="1"/>
        <rFont val="Calibri"/>
        <family val="2"/>
        <scheme val="minor"/>
      </rPr>
      <t>Indices</t>
    </r>
    <r>
      <rPr>
        <sz val="11"/>
        <color theme="1"/>
        <rFont val="Calibri"/>
        <family val="2"/>
        <scheme val="minor"/>
      </rPr>
      <t xml:space="preserve"> Account table and calculate the "Net change in condition"</t>
    </r>
  </si>
  <si>
    <t>Welcome to New Seealand! The National Statistical Office has recently compiled ecosystem extent accounts for their very small country for 1st January 2010 - 31st December 2014. According to their account, they have 10 different ecosystem assets which are assigned to six different ecosystem functional groups (EFGs):
1) Tropical/subtropical lowland rainforests (T1.1) 
2) Tropical/subtropical dry forests and thickets (T1.2)
3) Tropical/subtropical montane ecosystems (T1.3)
4) Annual croplands (T7.1)
5) Urban and industrial ecosystems (T7.4) 
6) Permanent lowland rivers (F1.2) 
New Seealand officials would really like to know more about the health of their ecosystems and thus, they need your help in compiling ecosystem condition accounts.</t>
  </si>
  <si>
    <t>Step 1: Based on the SOC variable values for forest BSUs in the 2010 map and the EA's area, calculate the spatial average of SOC variable values for each of the forest Ecosystem Assets (EA1, EA2, and EA3).  Enter the formula for EA1, EA2, and EA3 in table "Opening Condition table (1st January 2010)" to calculate the values.</t>
  </si>
  <si>
    <t>Step 2: Based on the SOC variable values for forest BSUs in the 2010 map and the ET's area, calculate the spatial average of SOC variable values for the forest Ecosystem Type.  Enter the formula for "Tropical-subtropical forests (T1)" in table "Opening Condition table (1st January 2010)" to calculate the value.</t>
  </si>
  <si>
    <t>Step 3: Based on the SOC variable values for forest BSUs in the 2014 map and the EA's area, calculate the spatial average of SOC variable values for each of the forest Ecosystem Assets (EA1, EA2, and EA3).  Enter the formula for EA1, EA2, and EA3 in table "Closing Condition table (31st December 2014)" to calculate the values.</t>
  </si>
  <si>
    <t>Step 4: Based on the SOC variable values for forest BSUs in the 2014 map and the ET's area, calculate the spatial average of SOC variable values for the forest Ecosystem Type.  Enter the formula for "Tropical-subtropical forests (T1)" in table "Closing Condition table (31st December 2014)" to calculate the value.</t>
  </si>
  <si>
    <t>Opening ecosystem extent (1st January 2010)</t>
  </si>
  <si>
    <t>Closing ecosystem extent (31st December 2014)</t>
  </si>
  <si>
    <t>Opening Condition table (1st January 2010)</t>
  </si>
  <si>
    <t>Soil Organic Carbon (1st January 2010)</t>
  </si>
  <si>
    <t>Soil Organic Carbon (31st December 2014)</t>
  </si>
  <si>
    <t>Closing Condition table (31st December 2014)</t>
  </si>
  <si>
    <t>Step 1: Calculate the SOC indicator values in the two forest BSUs highlighted in strong yellow (map "Soil Organic Carbon (1st January 2010)" under "INDICATOR values in forest BSUs") based on the SOC variable values for forest BSUs in the 2010 map and the SOC Reference level values in the "Reference levels table". To calculate the indicator values, make use of the formula provided.</t>
  </si>
  <si>
    <t>Step 2: Based on the SOC indicator values for forest BSUs in the 2010 map, calculate the spatial average of SOC indicator values for each of the forest Ecosystem Assets (EA1, EA2, and EA3).  Enter the formula for EA1, EA2, and EA3 in table "Opening Condition table (1st January 2010)" to calculate the values.</t>
  </si>
  <si>
    <t>Step 3: Based on the SOC indicator values for forest BSUs in the 2010 map, calculate the spatial average of SOC indicator values for the forest Ecosystem Type.  Enter the formula for "Tropical-subtropical forests (T1)" in table "Opening Condition table (1st January 2010)" to calculate the value.</t>
  </si>
  <si>
    <t>Step 4: Based on the SOC indicator values for forest BSUs in the 2014 map, calculate the spatial average of SOC indicator values for each of the forest Ecosystem Assets (EA1, EA2, and EA3).  Enter the formula for EA1, EA2, and EA3 in table "Closing Condition table (31st December 2014)" to calculate the values.</t>
  </si>
  <si>
    <t>Step 5: Based on the SOC indicator values for forest BSUs in the 2014 map, calculate the spatial average of SOC variable values for the forest Ecosystem Type.  Enter the formula for "Tropical-subtropical forests (T1)" in table "Closing Condition table (31st December 2014)" to calculate the value.</t>
  </si>
  <si>
    <t>Step 1: Calculate the SOC index values in the two forest BSUs highlighted in strong yellow (map "Soil Organic Carbon (1st January 2010)" under "INDEX values in forest BSUs") based on the SOC indicator values for forest BSUs in the 2010 map and the corresponding indicator weight from the table below.</t>
  </si>
  <si>
    <t>Step 3: Based on the SOC index values for forest BSUs in the 2010 map, calculate the spatial average of SOC index values for the forest Ecosystem Type.  Enter the formula for "Tropical-subtropical forests (T1)" in table "Opening Condition table (1st January 2010)" to calculate the value.</t>
  </si>
  <si>
    <t>Step 2: Based on the SOC index values for forest BSUs in the 2010 map, calculate the spatial average of SOC index values for each of the forest Ecosystem Assets (EA1, EA2, and EA3).  Enter the formula for EA1, EA2, and EA3 in table "Opening Condition table (1st January 2010)" to calculate the values.</t>
  </si>
  <si>
    <t>Step 4: Based on the SOC index values for forest BSUs in the 2014 map, calculate the spatial average of SOC index values for each of the forest Ecosystem Assets (EA1, EA2, and EA3).  Enter the formula for EA1, EA2, and EA3 in table "Closing Condition table (31st December 2014)" to calculate the values.</t>
  </si>
  <si>
    <t>Step 5: Based on the SOC index values for forest BSUs in the 2014 map, calculate the spatial average of SOC index values for the forest Ecosystem Type.  Enter the formula for "Tropical-subtropical forests (T1)" in table "Closing Condition table (31st December 2014)" to calculate the value.</t>
  </si>
  <si>
    <t>Exercise 2: ECOSYSTEM CONDITION  
For the purpose of this exercise, the three tree-covered EFGs have been grouped into Biome "Tropical-subtropical forests (T1)". The focus in this exercise will be on compiling, in three stages, entries in the condition accounts for "Tropical-subtropical forests (T1)". In the first stage, you will look into the spatial variable  "Soil Organic Carbon stock" for the forest ecosystem. In the second stage, you will be given the corresponding upper and lower reference levels for variable "Soil Organic Carbon stock" and you will derive the condition indicator for the forest ecosystem. In the third stage, using the weight associated to the indicator "Soil Organic Carbon stock", you will derive the corresponding entry in the condition index account for the forest ecosystem. Finally, you will complete the condition indices account table to provide information on improvements and reductions in condition. 
In this exercise, you will look into the soil quality variable "Soil Organic Carbon stock" from a spatial perspective, identifying the location in the accounting area of forest ecosystem assets undergoing no change, improvement and reduction in its soil quality condition, as well as from an aggregated view.
References:
Keith H, Czúcz B, Jackson B, Driver A, Nicholson E, Maes J (2020). A conceptual framework and practical structure for implementing ecosystem condition accounts. One Ecosystem 5: e58216.
https://doi.org/10.3897/oneeco.5.e58216
United Nations et al. (2021). System of Environmental-Economic Accounting—Ecosystem Accounting (SEEA EA). White cover publication, pre-edited text subject to official editing. Available at: https://seea.un.org/ecosystem-accounting
Maes J., Bruzón A.G., Barredo J.I. et al. Accounting for forest condition in Europe based on an international statistical standard. Nat Commun 14, 3723 (2023). https://doi.org/10.1038/s41467-023-39434-0
Bruzón A.G., Arrogante-Funes P., Santos-Martín F. Modelling and testing forest ecosystems condition account. J Environ Manage. (2023); 345:118676. doi: 10.1016/j.jenvman.2023.118676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</si>
</sst>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6" formatCode="0.00000"/>
  </numFmts>
  <fonts count="27" x14ac:knownFonts="1">
    <font>
      <sz val="11"/>
      <color theme="1"/>
      <name val="Calibri"/>
      <family val="2"/>
      <scheme val="minor"/>
    </font>
    <font>
      <b/>
      <sz val="11"/>
      <color theme="1"/>
      <name val="Calibri"/>
      <family val="2"/>
      <scheme val="minor"/>
    </font>
    <font>
      <sz val="8"/>
      <color theme="1"/>
      <name val="Calibri"/>
      <family val="2"/>
      <scheme val="minor"/>
    </font>
    <font>
      <b/>
      <sz val="16"/>
      <color theme="1"/>
      <name val="Calibri"/>
      <family val="2"/>
      <scheme val="minor"/>
    </font>
    <font>
      <b/>
      <sz val="8"/>
      <color theme="1"/>
      <name val="Calibri"/>
      <family val="2"/>
      <scheme val="minor"/>
    </font>
    <font>
      <b/>
      <sz val="12"/>
      <color theme="1"/>
      <name val="Calibri"/>
      <family val="2"/>
      <scheme val="minor"/>
    </font>
    <font>
      <sz val="10"/>
      <color theme="1"/>
      <name val="Calibri"/>
      <family val="2"/>
      <scheme val="minor"/>
    </font>
    <font>
      <b/>
      <u/>
      <sz val="11"/>
      <color theme="1"/>
      <name val="Calibri"/>
      <family val="2"/>
      <scheme val="minor"/>
    </font>
    <font>
      <b/>
      <sz val="10"/>
      <color theme="1"/>
      <name val="Calibri"/>
      <family val="2"/>
      <scheme val="minor"/>
    </font>
    <font>
      <sz val="9"/>
      <color theme="1"/>
      <name val="Calibri"/>
      <family val="2"/>
      <scheme val="minor"/>
    </font>
    <font>
      <b/>
      <sz val="14"/>
      <color theme="1"/>
      <name val="Calibri"/>
      <family val="2"/>
      <scheme val="minor"/>
    </font>
    <font>
      <sz val="6"/>
      <color theme="1"/>
      <name val="Calibri"/>
      <family val="2"/>
      <scheme val="minor"/>
    </font>
    <font>
      <sz val="8"/>
      <name val="Calibri"/>
      <family val="2"/>
      <scheme val="minor"/>
    </font>
    <font>
      <b/>
      <sz val="18"/>
      <color theme="1"/>
      <name val="Calibri"/>
      <family val="2"/>
      <scheme val="minor"/>
    </font>
    <font>
      <b/>
      <u/>
      <sz val="18"/>
      <color theme="1"/>
      <name val="Calibri"/>
      <family val="2"/>
      <scheme val="minor"/>
    </font>
    <font>
      <sz val="12"/>
      <color theme="1"/>
      <name val="Calibri"/>
      <family val="2"/>
      <scheme val="minor"/>
    </font>
    <font>
      <b/>
      <sz val="11"/>
      <color rgb="FF374151"/>
      <name val="Calibri"/>
      <family val="2"/>
      <scheme val="minor"/>
    </font>
    <font>
      <b/>
      <sz val="9"/>
      <color rgb="FF374151"/>
      <name val="Calibri"/>
      <family val="2"/>
      <scheme val="minor"/>
    </font>
    <font>
      <sz val="6"/>
      <color theme="0" tint="-0.34998626667073579"/>
      <name val="Calibri"/>
      <family val="2"/>
      <scheme val="minor"/>
    </font>
    <font>
      <b/>
      <sz val="15"/>
      <name val="Calibri"/>
      <family val="2"/>
      <scheme val="minor"/>
    </font>
    <font>
      <b/>
      <sz val="11"/>
      <name val="Calibri"/>
      <family val="2"/>
      <scheme val="minor"/>
    </font>
    <font>
      <sz val="11"/>
      <name val="Calibri"/>
      <family val="2"/>
      <scheme val="minor"/>
    </font>
    <font>
      <u/>
      <sz val="11"/>
      <color theme="1"/>
      <name val="Calibri"/>
      <family val="2"/>
      <scheme val="minor"/>
    </font>
    <font>
      <i/>
      <sz val="11"/>
      <color theme="1"/>
      <name val="Calibri"/>
      <family val="2"/>
      <scheme val="minor"/>
    </font>
    <font>
      <sz val="11"/>
      <color rgb="FFFF0000"/>
      <name val="Calibri"/>
      <family val="2"/>
      <scheme val="minor"/>
    </font>
    <font>
      <i/>
      <u/>
      <sz val="11"/>
      <color theme="1"/>
      <name val="Calibri"/>
      <family val="2"/>
      <scheme val="minor"/>
    </font>
    <font>
      <b/>
      <u/>
      <sz val="12"/>
      <color theme="1"/>
      <name val="Calibri"/>
      <family val="2"/>
      <scheme val="minor"/>
    </font>
  </fonts>
  <fills count="18">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rgb="FFEF8B47"/>
        <bgColor indexed="64"/>
      </patternFill>
    </fill>
    <fill>
      <patternFill patternType="solid">
        <fgColor rgb="FFFF7D7D"/>
        <bgColor indexed="64"/>
      </patternFill>
    </fill>
    <fill>
      <patternFill patternType="solid">
        <fgColor rgb="FFFFE07D"/>
        <bgColor indexed="64"/>
      </patternFill>
    </fill>
    <fill>
      <patternFill patternType="solid">
        <fgColor rgb="FF33CAFF"/>
        <bgColor indexed="64"/>
      </patternFill>
    </fill>
    <fill>
      <patternFill patternType="solid">
        <fgColor rgb="FFB2D69A"/>
        <bgColor indexed="64"/>
      </patternFill>
    </fill>
    <fill>
      <patternFill patternType="solid">
        <fgColor rgb="FF63973F"/>
        <bgColor indexed="64"/>
      </patternFill>
    </fill>
    <fill>
      <patternFill patternType="solid">
        <fgColor theme="0"/>
        <bgColor indexed="64"/>
      </patternFill>
    </fill>
    <fill>
      <patternFill patternType="solid">
        <fgColor theme="7" tint="0.59999389629810485"/>
        <bgColor indexed="64"/>
      </patternFill>
    </fill>
    <fill>
      <patternFill patternType="solid">
        <fgColor rgb="FF87BE62"/>
        <bgColor indexed="64"/>
      </patternFill>
    </fill>
    <fill>
      <patternFill patternType="solid">
        <fgColor rgb="FFB4CAB5"/>
        <bgColor indexed="64"/>
      </patternFill>
    </fill>
    <fill>
      <patternFill patternType="solid">
        <fgColor rgb="FF9EA8CC"/>
        <bgColor indexed="64"/>
      </patternFill>
    </fill>
    <fill>
      <patternFill patternType="solid">
        <fgColor rgb="FFFFFFC5"/>
        <bgColor indexed="64"/>
      </patternFill>
    </fill>
    <fill>
      <patternFill patternType="solid">
        <fgColor theme="0" tint="-0.34998626667073579"/>
        <bgColor indexed="64"/>
      </patternFill>
    </fill>
    <fill>
      <patternFill patternType="solid">
        <fgColor theme="0" tint="-0.14999847407452621"/>
        <bgColor indexed="64"/>
      </patternFill>
    </fill>
  </fills>
  <borders count="4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medium">
        <color indexed="64"/>
      </top>
      <bottom/>
      <diagonal/>
    </border>
    <border>
      <left/>
      <right/>
      <top/>
      <bottom style="thin">
        <color auto="1"/>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auto="1"/>
      </left>
      <right style="thin">
        <color auto="1"/>
      </right>
      <top style="thin">
        <color auto="1"/>
      </top>
      <bottom/>
      <diagonal/>
    </border>
    <border>
      <left style="thin">
        <color auto="1"/>
      </left>
      <right/>
      <top style="medium">
        <color auto="1"/>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39">
    <xf numFmtId="0" fontId="0" fillId="0" borderId="0" xfId="0"/>
    <xf numFmtId="0" fontId="0" fillId="0" borderId="14" xfId="0" applyBorder="1"/>
    <xf numFmtId="0" fontId="0" fillId="0" borderId="9" xfId="0" applyBorder="1"/>
    <xf numFmtId="0" fontId="4" fillId="0" borderId="0" xfId="0" applyFont="1" applyAlignment="1">
      <alignment vertical="center"/>
    </xf>
    <xf numFmtId="0" fontId="0" fillId="3" borderId="9" xfId="0" applyFill="1" applyBorder="1"/>
    <xf numFmtId="0" fontId="1" fillId="0" borderId="0" xfId="0" applyFont="1" applyAlignment="1">
      <alignment vertical="center"/>
    </xf>
    <xf numFmtId="0" fontId="2" fillId="4" borderId="10" xfId="0" applyFont="1" applyFill="1" applyBorder="1" applyAlignment="1">
      <alignment horizontal="left" vertical="center"/>
    </xf>
    <xf numFmtId="0" fontId="2" fillId="5" borderId="9" xfId="0" applyFont="1" applyFill="1" applyBorder="1"/>
    <xf numFmtId="0" fontId="2" fillId="6" borderId="9" xfId="0" applyFont="1" applyFill="1" applyBorder="1"/>
    <xf numFmtId="0" fontId="2" fillId="7" borderId="9" xfId="0" applyFont="1" applyFill="1" applyBorder="1"/>
    <xf numFmtId="0" fontId="0" fillId="8" borderId="9" xfId="0" applyFill="1" applyBorder="1"/>
    <xf numFmtId="0" fontId="2" fillId="9" borderId="9" xfId="0" applyFont="1" applyFill="1" applyBorder="1" applyAlignment="1">
      <alignment horizontal="left" vertical="center"/>
    </xf>
    <xf numFmtId="49" fontId="6" fillId="5" borderId="14" xfId="0" applyNumberFormat="1" applyFont="1" applyFill="1" applyBorder="1"/>
    <xf numFmtId="0" fontId="2" fillId="4" borderId="9" xfId="0" applyFont="1" applyFill="1" applyBorder="1" applyAlignment="1">
      <alignment horizontal="left" vertical="center"/>
    </xf>
    <xf numFmtId="0" fontId="0" fillId="10" borderId="0" xfId="0" applyFill="1"/>
    <xf numFmtId="0" fontId="2" fillId="10" borderId="0" xfId="0" applyFont="1" applyFill="1"/>
    <xf numFmtId="0" fontId="2" fillId="10" borderId="0" xfId="0" applyFont="1" applyFill="1" applyAlignment="1">
      <alignment vertical="center"/>
    </xf>
    <xf numFmtId="0" fontId="0" fillId="0" borderId="11" xfId="0" applyBorder="1"/>
    <xf numFmtId="0" fontId="0" fillId="0" borderId="17" xfId="0" applyBorder="1"/>
    <xf numFmtId="0" fontId="0" fillId="0" borderId="12" xfId="0" applyBorder="1"/>
    <xf numFmtId="0" fontId="2" fillId="0" borderId="0" xfId="0" applyFont="1"/>
    <xf numFmtId="0" fontId="2" fillId="6" borderId="10" xfId="0" applyFont="1" applyFill="1" applyBorder="1"/>
    <xf numFmtId="0" fontId="1" fillId="10" borderId="0" xfId="0" applyFont="1" applyFill="1" applyAlignment="1">
      <alignment horizontal="left" vertical="center"/>
    </xf>
    <xf numFmtId="0" fontId="1" fillId="10" borderId="0" xfId="0" applyFont="1" applyFill="1" applyAlignment="1">
      <alignment vertical="center"/>
    </xf>
    <xf numFmtId="0" fontId="0" fillId="10" borderId="0" xfId="0" applyFill="1" applyAlignment="1">
      <alignment vertical="center"/>
    </xf>
    <xf numFmtId="49" fontId="2" fillId="10" borderId="0" xfId="0" applyNumberFormat="1" applyFont="1" applyFill="1" applyAlignment="1">
      <alignment vertical="center"/>
    </xf>
    <xf numFmtId="0" fontId="1" fillId="10" borderId="0" xfId="0" applyFont="1" applyFill="1"/>
    <xf numFmtId="0" fontId="6" fillId="2" borderId="9" xfId="0" applyFont="1" applyFill="1" applyBorder="1"/>
    <xf numFmtId="0" fontId="0" fillId="11" borderId="9" xfId="0" applyFill="1" applyBorder="1"/>
    <xf numFmtId="0" fontId="0" fillId="0" borderId="15" xfId="0" applyBorder="1"/>
    <xf numFmtId="0" fontId="0" fillId="0" borderId="16" xfId="0" applyBorder="1"/>
    <xf numFmtId="0" fontId="3" fillId="10" borderId="0" xfId="0" applyFont="1" applyFill="1"/>
    <xf numFmtId="49" fontId="6" fillId="5" borderId="17" xfId="0" applyNumberFormat="1" applyFont="1" applyFill="1" applyBorder="1"/>
    <xf numFmtId="0" fontId="10" fillId="0" borderId="0" xfId="0" applyFont="1"/>
    <xf numFmtId="0" fontId="1" fillId="0" borderId="0" xfId="0" applyFont="1"/>
    <xf numFmtId="49" fontId="6" fillId="5" borderId="9" xfId="0" applyNumberFormat="1" applyFont="1" applyFill="1" applyBorder="1"/>
    <xf numFmtId="0" fontId="11" fillId="10" borderId="0" xfId="0" applyFont="1" applyFill="1" applyAlignment="1">
      <alignment horizontal="center" vertical="center"/>
    </xf>
    <xf numFmtId="0" fontId="11" fillId="11" borderId="9" xfId="0" applyFont="1" applyFill="1" applyBorder="1" applyAlignment="1">
      <alignment horizontal="center" vertical="center"/>
    </xf>
    <xf numFmtId="0" fontId="11" fillId="7" borderId="9" xfId="0" applyFont="1" applyFill="1" applyBorder="1" applyAlignment="1">
      <alignment horizontal="center" vertical="center"/>
    </xf>
    <xf numFmtId="0" fontId="11" fillId="5" borderId="9" xfId="0" applyFont="1" applyFill="1" applyBorder="1" applyAlignment="1">
      <alignment horizontal="center" vertical="center"/>
    </xf>
    <xf numFmtId="0" fontId="11" fillId="10" borderId="0" xfId="0" applyFont="1" applyFill="1" applyAlignment="1">
      <alignment horizontal="center"/>
    </xf>
    <xf numFmtId="0" fontId="11" fillId="6" borderId="10" xfId="0" applyFont="1" applyFill="1" applyBorder="1" applyAlignment="1">
      <alignment horizontal="center"/>
    </xf>
    <xf numFmtId="0" fontId="11" fillId="7" borderId="9" xfId="0" applyFont="1" applyFill="1" applyBorder="1" applyAlignment="1">
      <alignment horizontal="center"/>
    </xf>
    <xf numFmtId="0" fontId="11" fillId="5" borderId="9" xfId="0" applyFont="1" applyFill="1" applyBorder="1" applyAlignment="1">
      <alignment horizontal="center"/>
    </xf>
    <xf numFmtId="0" fontId="11" fillId="6" borderId="9" xfId="0" applyFont="1" applyFill="1" applyBorder="1" applyAlignment="1">
      <alignment horizontal="center"/>
    </xf>
    <xf numFmtId="0" fontId="11" fillId="12" borderId="9" xfId="0" applyFont="1" applyFill="1" applyBorder="1" applyAlignment="1">
      <alignment horizontal="center" vertical="center"/>
    </xf>
    <xf numFmtId="0" fontId="2" fillId="0" borderId="0" xfId="0" applyFont="1" applyAlignment="1">
      <alignment vertical="center"/>
    </xf>
    <xf numFmtId="0" fontId="6" fillId="12" borderId="25" xfId="0" applyFont="1" applyFill="1" applyBorder="1" applyAlignment="1">
      <alignment vertical="center"/>
    </xf>
    <xf numFmtId="0" fontId="6" fillId="12" borderId="29" xfId="0" applyFont="1" applyFill="1" applyBorder="1" applyAlignment="1">
      <alignment vertical="center"/>
    </xf>
    <xf numFmtId="0" fontId="6" fillId="12" borderId="17" xfId="0" applyFont="1" applyFill="1" applyBorder="1" applyAlignment="1">
      <alignment vertical="center"/>
    </xf>
    <xf numFmtId="0" fontId="6" fillId="12" borderId="22" xfId="0" applyFont="1" applyFill="1" applyBorder="1" applyAlignment="1">
      <alignment vertical="center"/>
    </xf>
    <xf numFmtId="0" fontId="6" fillId="12" borderId="30" xfId="0" applyFont="1" applyFill="1" applyBorder="1" applyAlignment="1">
      <alignment vertical="center"/>
    </xf>
    <xf numFmtId="0" fontId="6" fillId="12" borderId="14" xfId="0" applyFont="1" applyFill="1" applyBorder="1" applyAlignment="1">
      <alignment vertical="center"/>
    </xf>
    <xf numFmtId="0" fontId="6" fillId="2" borderId="11" xfId="0" applyFont="1" applyFill="1" applyBorder="1"/>
    <xf numFmtId="0" fontId="8" fillId="0" borderId="0" xfId="0" applyFont="1"/>
    <xf numFmtId="0" fontId="6" fillId="0" borderId="0" xfId="0" applyFont="1"/>
    <xf numFmtId="0" fontId="8" fillId="0" borderId="18" xfId="0" applyFont="1" applyBorder="1" applyAlignment="1">
      <alignment horizontal="left" vertical="center"/>
    </xf>
    <xf numFmtId="0" fontId="8" fillId="0" borderId="34" xfId="0" applyFont="1" applyBorder="1" applyAlignment="1">
      <alignment horizontal="left" vertical="center"/>
    </xf>
    <xf numFmtId="0" fontId="8" fillId="0" borderId="35" xfId="0" applyFont="1" applyBorder="1" applyAlignment="1">
      <alignment horizontal="left" vertical="center"/>
    </xf>
    <xf numFmtId="0" fontId="6" fillId="0" borderId="9" xfId="0" applyFont="1" applyBorder="1"/>
    <xf numFmtId="0" fontId="0" fillId="0" borderId="0" xfId="0" applyAlignment="1">
      <alignment vertical="center"/>
    </xf>
    <xf numFmtId="0" fontId="11" fillId="0" borderId="0" xfId="0" applyFont="1" applyAlignment="1">
      <alignment horizontal="center"/>
    </xf>
    <xf numFmtId="0" fontId="11" fillId="0" borderId="0" xfId="0" applyFont="1" applyAlignment="1">
      <alignment horizontal="center" vertical="center"/>
    </xf>
    <xf numFmtId="0" fontId="0" fillId="0" borderId="9" xfId="0" applyBorder="1" applyAlignment="1">
      <alignment horizontal="center"/>
    </xf>
    <xf numFmtId="0" fontId="0" fillId="0" borderId="0" xfId="0" applyAlignment="1">
      <alignment wrapText="1"/>
    </xf>
    <xf numFmtId="0" fontId="1" fillId="0" borderId="9" xfId="0" applyFont="1" applyBorder="1" applyAlignment="1">
      <alignment horizontal="center"/>
    </xf>
    <xf numFmtId="49" fontId="0" fillId="3" borderId="0" xfId="0" applyNumberFormat="1" applyFill="1" applyAlignment="1">
      <alignment horizontal="center"/>
    </xf>
    <xf numFmtId="0" fontId="0" fillId="3" borderId="33" xfId="0" applyFill="1" applyBorder="1"/>
    <xf numFmtId="0" fontId="1" fillId="3" borderId="0" xfId="0" applyFont="1" applyFill="1"/>
    <xf numFmtId="0" fontId="0" fillId="3" borderId="0" xfId="0" applyFill="1"/>
    <xf numFmtId="0" fontId="0" fillId="3" borderId="0" xfId="0" applyFill="1" applyAlignment="1">
      <alignment wrapText="1"/>
    </xf>
    <xf numFmtId="0" fontId="0" fillId="3" borderId="0" xfId="0" applyFill="1" applyAlignment="1">
      <alignment horizontal="left"/>
    </xf>
    <xf numFmtId="0" fontId="0" fillId="3" borderId="0" xfId="0" applyFill="1" applyAlignment="1">
      <alignment horizontal="right"/>
    </xf>
    <xf numFmtId="0" fontId="0" fillId="13" borderId="0" xfId="0" applyFill="1"/>
    <xf numFmtId="0" fontId="0" fillId="13" borderId="0" xfId="0" applyFill="1" applyAlignment="1">
      <alignment wrapText="1"/>
    </xf>
    <xf numFmtId="0" fontId="0" fillId="13" borderId="33" xfId="0" applyFill="1" applyBorder="1"/>
    <xf numFmtId="0" fontId="1" fillId="13" borderId="0" xfId="0" applyFont="1" applyFill="1"/>
    <xf numFmtId="0" fontId="11" fillId="12" borderId="0" xfId="0" applyFont="1" applyFill="1" applyAlignment="1">
      <alignment horizontal="center" vertical="center"/>
    </xf>
    <xf numFmtId="0" fontId="5" fillId="12" borderId="0" xfId="0" applyFont="1" applyFill="1" applyAlignment="1">
      <alignment horizontal="left" vertical="center"/>
    </xf>
    <xf numFmtId="0" fontId="1" fillId="0" borderId="31" xfId="0" applyFont="1" applyBorder="1"/>
    <xf numFmtId="0" fontId="0" fillId="0" borderId="20" xfId="0" applyBorder="1"/>
    <xf numFmtId="0" fontId="0" fillId="0" borderId="10" xfId="0" applyBorder="1"/>
    <xf numFmtId="0" fontId="0" fillId="0" borderId="21" xfId="0" applyBorder="1"/>
    <xf numFmtId="0" fontId="0" fillId="0" borderId="24" xfId="0" applyBorder="1"/>
    <xf numFmtId="0" fontId="0" fillId="0" borderId="22" xfId="0" applyBorder="1"/>
    <xf numFmtId="0" fontId="1" fillId="3" borderId="31" xfId="0" applyFont="1" applyFill="1" applyBorder="1"/>
    <xf numFmtId="49" fontId="0" fillId="3" borderId="16" xfId="0" applyNumberFormat="1" applyFill="1" applyBorder="1" applyAlignment="1">
      <alignment horizontal="center"/>
    </xf>
    <xf numFmtId="0" fontId="0" fillId="3" borderId="16" xfId="0" applyFill="1" applyBorder="1"/>
    <xf numFmtId="0" fontId="0" fillId="3" borderId="20" xfId="0" applyFill="1" applyBorder="1"/>
    <xf numFmtId="0" fontId="1" fillId="3" borderId="32" xfId="0" applyFont="1" applyFill="1" applyBorder="1"/>
    <xf numFmtId="0" fontId="1" fillId="3" borderId="21" xfId="0" applyFont="1" applyFill="1" applyBorder="1"/>
    <xf numFmtId="0" fontId="0" fillId="3" borderId="24" xfId="0" applyFill="1" applyBorder="1"/>
    <xf numFmtId="0" fontId="0" fillId="3" borderId="12" xfId="0" applyFill="1" applyBorder="1"/>
    <xf numFmtId="0" fontId="1" fillId="13" borderId="31" xfId="0" applyFont="1" applyFill="1" applyBorder="1"/>
    <xf numFmtId="0" fontId="0" fillId="13" borderId="16" xfId="0" applyFill="1" applyBorder="1"/>
    <xf numFmtId="0" fontId="0" fillId="13" borderId="16" xfId="0" applyFill="1" applyBorder="1" applyAlignment="1">
      <alignment wrapText="1"/>
    </xf>
    <xf numFmtId="0" fontId="0" fillId="13" borderId="20" xfId="0" applyFill="1" applyBorder="1"/>
    <xf numFmtId="0" fontId="1" fillId="13" borderId="32" xfId="0" applyFont="1" applyFill="1" applyBorder="1"/>
    <xf numFmtId="0" fontId="1" fillId="13" borderId="21" xfId="0" applyFont="1" applyFill="1" applyBorder="1"/>
    <xf numFmtId="0" fontId="0" fillId="13" borderId="24" xfId="0" applyFill="1" applyBorder="1"/>
    <xf numFmtId="0" fontId="0" fillId="13" borderId="12" xfId="0" applyFill="1" applyBorder="1"/>
    <xf numFmtId="0" fontId="1" fillId="15" borderId="31" xfId="0" applyFont="1" applyFill="1" applyBorder="1"/>
    <xf numFmtId="0" fontId="0" fillId="15" borderId="16" xfId="0" applyFill="1" applyBorder="1"/>
    <xf numFmtId="0" fontId="0" fillId="15" borderId="20" xfId="0" applyFill="1" applyBorder="1"/>
    <xf numFmtId="0" fontId="0" fillId="15" borderId="17" xfId="0" applyFill="1" applyBorder="1"/>
    <xf numFmtId="0" fontId="0" fillId="15" borderId="22" xfId="0" applyFill="1" applyBorder="1"/>
    <xf numFmtId="0" fontId="0" fillId="15" borderId="14" xfId="0" applyFill="1" applyBorder="1"/>
    <xf numFmtId="0" fontId="0" fillId="15" borderId="9" xfId="0" applyFill="1" applyBorder="1"/>
    <xf numFmtId="0" fontId="0" fillId="0" borderId="11" xfId="0" applyBorder="1" applyAlignment="1">
      <alignment horizontal="center"/>
    </xf>
    <xf numFmtId="0" fontId="8" fillId="0" borderId="28" xfId="0" applyFont="1" applyBorder="1" applyAlignment="1">
      <alignment horizontal="left" vertical="center"/>
    </xf>
    <xf numFmtId="0" fontId="8" fillId="0" borderId="18" xfId="0" applyFont="1" applyBorder="1" applyAlignment="1">
      <alignment horizontal="center" vertical="center" wrapText="1"/>
    </xf>
    <xf numFmtId="0" fontId="0" fillId="0" borderId="31" xfId="0" applyBorder="1"/>
    <xf numFmtId="0" fontId="2" fillId="5" borderId="14" xfId="0" applyFont="1" applyFill="1" applyBorder="1"/>
    <xf numFmtId="0" fontId="2" fillId="5" borderId="17" xfId="0" applyFont="1" applyFill="1" applyBorder="1"/>
    <xf numFmtId="0" fontId="1" fillId="14" borderId="17" xfId="0" applyFont="1" applyFill="1" applyBorder="1"/>
    <xf numFmtId="0" fontId="0" fillId="14" borderId="22" xfId="0" applyFill="1" applyBorder="1"/>
    <xf numFmtId="0" fontId="0" fillId="14" borderId="22" xfId="0" applyFill="1" applyBorder="1" applyAlignment="1">
      <alignment horizontal="left"/>
    </xf>
    <xf numFmtId="0" fontId="0" fillId="14" borderId="14" xfId="0" applyFill="1" applyBorder="1"/>
    <xf numFmtId="0" fontId="0" fillId="17" borderId="9" xfId="0" applyFill="1" applyBorder="1" applyAlignment="1">
      <alignment horizontal="center"/>
    </xf>
    <xf numFmtId="2" fontId="11" fillId="10" borderId="0" xfId="0" applyNumberFormat="1" applyFont="1" applyFill="1" applyAlignment="1">
      <alignment horizontal="center" vertical="center"/>
    </xf>
    <xf numFmtId="2" fontId="11" fillId="11" borderId="9" xfId="0" applyNumberFormat="1" applyFont="1" applyFill="1" applyBorder="1" applyAlignment="1">
      <alignment horizontal="center" vertical="center"/>
    </xf>
    <xf numFmtId="2" fontId="11" fillId="12" borderId="9" xfId="0" applyNumberFormat="1" applyFont="1" applyFill="1" applyBorder="1" applyAlignment="1">
      <alignment horizontal="center" vertical="center"/>
    </xf>
    <xf numFmtId="2" fontId="11" fillId="7" borderId="9" xfId="0" applyNumberFormat="1" applyFont="1" applyFill="1" applyBorder="1" applyAlignment="1">
      <alignment horizontal="center" vertical="center"/>
    </xf>
    <xf numFmtId="2" fontId="11" fillId="5" borderId="9" xfId="0" applyNumberFormat="1" applyFont="1" applyFill="1" applyBorder="1" applyAlignment="1">
      <alignment horizontal="center" vertical="center"/>
    </xf>
    <xf numFmtId="0" fontId="0" fillId="0" borderId="16" xfId="0" applyBorder="1" applyAlignment="1">
      <alignment horizontal="center"/>
    </xf>
    <xf numFmtId="0" fontId="1" fillId="0" borderId="9" xfId="0" applyFont="1" applyBorder="1" applyAlignment="1">
      <alignment horizontal="center" vertical="center"/>
    </xf>
    <xf numFmtId="0" fontId="0" fillId="0" borderId="33" xfId="0" applyBorder="1"/>
    <xf numFmtId="0" fontId="0" fillId="0" borderId="32" xfId="0" applyBorder="1"/>
    <xf numFmtId="0" fontId="0" fillId="0" borderId="10" xfId="0" applyBorder="1" applyAlignment="1">
      <alignment horizontal="center"/>
    </xf>
    <xf numFmtId="0" fontId="0" fillId="15" borderId="9" xfId="0" applyFill="1" applyBorder="1" applyAlignment="1">
      <alignment horizontal="center"/>
    </xf>
    <xf numFmtId="2" fontId="0" fillId="0" borderId="10" xfId="0" applyNumberFormat="1" applyBorder="1"/>
    <xf numFmtId="2" fontId="0" fillId="0" borderId="32" xfId="0" applyNumberFormat="1" applyBorder="1"/>
    <xf numFmtId="2" fontId="0" fillId="0" borderId="0" xfId="0" applyNumberFormat="1"/>
    <xf numFmtId="2" fontId="0" fillId="0" borderId="33" xfId="0" applyNumberFormat="1" applyBorder="1"/>
    <xf numFmtId="2" fontId="0" fillId="0" borderId="19" xfId="0" applyNumberFormat="1" applyBorder="1"/>
    <xf numFmtId="2" fontId="0" fillId="15" borderId="9" xfId="0" applyNumberFormat="1" applyFill="1" applyBorder="1"/>
    <xf numFmtId="2" fontId="0" fillId="0" borderId="9" xfId="0" applyNumberFormat="1" applyBorder="1"/>
    <xf numFmtId="2" fontId="0" fillId="0" borderId="12" xfId="0" applyNumberFormat="1" applyBorder="1" applyAlignment="1">
      <alignment horizontal="center"/>
    </xf>
    <xf numFmtId="2" fontId="6" fillId="2" borderId="11" xfId="0" applyNumberFormat="1" applyFont="1" applyFill="1" applyBorder="1"/>
    <xf numFmtId="2" fontId="6" fillId="2" borderId="9" xfId="0" applyNumberFormat="1" applyFont="1" applyFill="1" applyBorder="1"/>
    <xf numFmtId="2" fontId="11" fillId="10" borderId="0" xfId="0" applyNumberFormat="1" applyFont="1" applyFill="1" applyAlignment="1">
      <alignment horizontal="center"/>
    </xf>
    <xf numFmtId="2" fontId="11" fillId="6" borderId="10" xfId="0" applyNumberFormat="1" applyFont="1" applyFill="1" applyBorder="1" applyAlignment="1">
      <alignment horizontal="center"/>
    </xf>
    <xf numFmtId="2" fontId="11" fillId="7" borderId="9" xfId="0" applyNumberFormat="1" applyFont="1" applyFill="1" applyBorder="1" applyAlignment="1">
      <alignment horizontal="center"/>
    </xf>
    <xf numFmtId="2" fontId="11" fillId="5" borderId="9" xfId="0" applyNumberFormat="1" applyFont="1" applyFill="1" applyBorder="1" applyAlignment="1">
      <alignment horizontal="center"/>
    </xf>
    <xf numFmtId="2" fontId="11" fillId="6" borderId="9" xfId="0" applyNumberFormat="1" applyFont="1" applyFill="1" applyBorder="1" applyAlignment="1">
      <alignment horizontal="center"/>
    </xf>
    <xf numFmtId="0" fontId="1" fillId="0" borderId="9" xfId="0" applyFont="1" applyBorder="1" applyAlignment="1">
      <alignment vertical="center"/>
    </xf>
    <xf numFmtId="2" fontId="0" fillId="0" borderId="16" xfId="0" applyNumberFormat="1" applyBorder="1" applyAlignment="1">
      <alignment horizontal="center"/>
    </xf>
    <xf numFmtId="2" fontId="0" fillId="0" borderId="11" xfId="0" applyNumberFormat="1" applyBorder="1" applyAlignment="1">
      <alignment horizontal="center"/>
    </xf>
    <xf numFmtId="0" fontId="1" fillId="13" borderId="24" xfId="0" applyFont="1" applyFill="1" applyBorder="1"/>
    <xf numFmtId="0" fontId="1" fillId="14" borderId="22" xfId="0" applyFont="1" applyFill="1" applyBorder="1"/>
    <xf numFmtId="0" fontId="0" fillId="13" borderId="22" xfId="0" applyFill="1" applyBorder="1"/>
    <xf numFmtId="2" fontId="11" fillId="12" borderId="0" xfId="0" applyNumberFormat="1" applyFont="1" applyFill="1" applyAlignment="1">
      <alignment horizontal="center" vertical="center"/>
    </xf>
    <xf numFmtId="2" fontId="11" fillId="12" borderId="33" xfId="0" applyNumberFormat="1" applyFont="1" applyFill="1" applyBorder="1" applyAlignment="1">
      <alignment horizontal="center" vertical="center"/>
    </xf>
    <xf numFmtId="0" fontId="1" fillId="0" borderId="17" xfId="0" applyFont="1" applyBorder="1"/>
    <xf numFmtId="2" fontId="0" fillId="0" borderId="14" xfId="0" applyNumberFormat="1" applyBorder="1"/>
    <xf numFmtId="2" fontId="0" fillId="14" borderId="14" xfId="0" applyNumberFormat="1" applyFill="1" applyBorder="1"/>
    <xf numFmtId="0" fontId="0" fillId="0" borderId="19" xfId="0" applyBorder="1"/>
    <xf numFmtId="0" fontId="0" fillId="13" borderId="9" xfId="0" applyFill="1" applyBorder="1"/>
    <xf numFmtId="0" fontId="0" fillId="14" borderId="9" xfId="0" applyFill="1" applyBorder="1"/>
    <xf numFmtId="2" fontId="0" fillId="0" borderId="12" xfId="0" applyNumberFormat="1" applyBorder="1"/>
    <xf numFmtId="2" fontId="0" fillId="0" borderId="11" xfId="0" applyNumberFormat="1" applyBorder="1"/>
    <xf numFmtId="2" fontId="0" fillId="14" borderId="9" xfId="0" applyNumberFormat="1" applyFill="1" applyBorder="1"/>
    <xf numFmtId="2" fontId="0" fillId="13" borderId="9" xfId="0" applyNumberFormat="1" applyFill="1" applyBorder="1"/>
    <xf numFmtId="2" fontId="0" fillId="3" borderId="14" xfId="0" applyNumberFormat="1" applyFill="1" applyBorder="1"/>
    <xf numFmtId="2" fontId="0" fillId="3" borderId="9" xfId="0" applyNumberFormat="1" applyFill="1" applyBorder="1"/>
    <xf numFmtId="2" fontId="0" fillId="13" borderId="14" xfId="0" applyNumberFormat="1" applyFill="1" applyBorder="1"/>
    <xf numFmtId="0" fontId="1" fillId="0" borderId="10" xfId="0" applyFont="1" applyBorder="1" applyAlignment="1">
      <alignment vertical="center"/>
    </xf>
    <xf numFmtId="2" fontId="0" fillId="0" borderId="21" xfId="0" applyNumberFormat="1" applyBorder="1"/>
    <xf numFmtId="2" fontId="0" fillId="0" borderId="24" xfId="0" applyNumberFormat="1" applyBorder="1"/>
    <xf numFmtId="0" fontId="1" fillId="0" borderId="37" xfId="0" applyFont="1" applyBorder="1"/>
    <xf numFmtId="0" fontId="0" fillId="0" borderId="2" xfId="0" applyBorder="1"/>
    <xf numFmtId="2" fontId="1" fillId="0" borderId="2" xfId="0" applyNumberFormat="1" applyFont="1" applyBorder="1"/>
    <xf numFmtId="2" fontId="1" fillId="0" borderId="23" xfId="0" applyNumberFormat="1" applyFont="1" applyBorder="1"/>
    <xf numFmtId="0" fontId="1" fillId="0" borderId="32" xfId="0" applyFont="1" applyBorder="1"/>
    <xf numFmtId="2" fontId="0" fillId="0" borderId="4" xfId="0" applyNumberFormat="1" applyBorder="1"/>
    <xf numFmtId="2" fontId="1" fillId="0" borderId="33" xfId="0" applyNumberFormat="1" applyFont="1" applyBorder="1"/>
    <xf numFmtId="0" fontId="0" fillId="0" borderId="0" xfId="0" applyAlignment="1">
      <alignment horizontal="center" textRotation="90" wrapText="1"/>
    </xf>
    <xf numFmtId="2" fontId="1" fillId="0" borderId="0" xfId="0" applyNumberFormat="1" applyFont="1"/>
    <xf numFmtId="2" fontId="1" fillId="0" borderId="22" xfId="0" applyNumberFormat="1" applyFont="1" applyBorder="1"/>
    <xf numFmtId="2" fontId="1" fillId="0" borderId="14" xfId="0" applyNumberFormat="1" applyFont="1" applyBorder="1"/>
    <xf numFmtId="2" fontId="1" fillId="2" borderId="1" xfId="0" applyNumberFormat="1" applyFont="1" applyFill="1" applyBorder="1"/>
    <xf numFmtId="2" fontId="0" fillId="2" borderId="4" xfId="0" applyNumberFormat="1" applyFill="1" applyBorder="1"/>
    <xf numFmtId="2" fontId="1" fillId="2" borderId="22" xfId="0" applyNumberFormat="1" applyFont="1" applyFill="1" applyBorder="1"/>
    <xf numFmtId="0" fontId="0" fillId="0" borderId="38" xfId="0" applyBorder="1"/>
    <xf numFmtId="0" fontId="6" fillId="5" borderId="17" xfId="0" applyFont="1" applyFill="1" applyBorder="1"/>
    <xf numFmtId="0" fontId="6" fillId="5" borderId="14" xfId="0" applyFont="1" applyFill="1" applyBorder="1"/>
    <xf numFmtId="0" fontId="6" fillId="11" borderId="14" xfId="0" applyFont="1" applyFill="1" applyBorder="1"/>
    <xf numFmtId="0" fontId="6" fillId="11" borderId="22" xfId="0" applyFont="1" applyFill="1" applyBorder="1"/>
    <xf numFmtId="49" fontId="6" fillId="11" borderId="17" xfId="0" applyNumberFormat="1" applyFont="1" applyFill="1" applyBorder="1"/>
    <xf numFmtId="0" fontId="6" fillId="0" borderId="14" xfId="0" applyFont="1" applyBorder="1"/>
    <xf numFmtId="49" fontId="6" fillId="7" borderId="19" xfId="0" applyNumberFormat="1" applyFont="1" applyFill="1" applyBorder="1"/>
    <xf numFmtId="0" fontId="0" fillId="11" borderId="22" xfId="0" applyFill="1" applyBorder="1"/>
    <xf numFmtId="0" fontId="0" fillId="11" borderId="14" xfId="0" applyFill="1" applyBorder="1"/>
    <xf numFmtId="0" fontId="0" fillId="7" borderId="0" xfId="0" applyFill="1"/>
    <xf numFmtId="0" fontId="0" fillId="7" borderId="27" xfId="0" applyFill="1" applyBorder="1"/>
    <xf numFmtId="0" fontId="8" fillId="2" borderId="13" xfId="0" applyFont="1" applyFill="1" applyBorder="1"/>
    <xf numFmtId="49" fontId="6" fillId="7" borderId="15" xfId="0" applyNumberFormat="1" applyFont="1" applyFill="1" applyBorder="1"/>
    <xf numFmtId="0" fontId="0" fillId="7" borderId="26" xfId="0" applyFill="1" applyBorder="1"/>
    <xf numFmtId="2" fontId="8" fillId="2" borderId="13" xfId="0" applyNumberFormat="1" applyFont="1" applyFill="1" applyBorder="1"/>
    <xf numFmtId="1" fontId="6" fillId="2" borderId="11" xfId="0" applyNumberFormat="1" applyFont="1" applyFill="1" applyBorder="1"/>
    <xf numFmtId="1" fontId="6" fillId="2" borderId="9" xfId="0" applyNumberFormat="1" applyFont="1" applyFill="1" applyBorder="1"/>
    <xf numFmtId="0" fontId="13" fillId="0" borderId="0" xfId="0" applyFont="1" applyAlignment="1">
      <alignment vertical="center"/>
    </xf>
    <xf numFmtId="0" fontId="13" fillId="0" borderId="0" xfId="0" applyFont="1"/>
    <xf numFmtId="0" fontId="6" fillId="0" borderId="11" xfId="0" applyFont="1" applyBorder="1"/>
    <xf numFmtId="0" fontId="8" fillId="0" borderId="13" xfId="0" applyFont="1" applyBorder="1"/>
    <xf numFmtId="0" fontId="0" fillId="0" borderId="31" xfId="0" applyBorder="1" applyAlignment="1">
      <alignment horizontal="center" vertical="center"/>
    </xf>
    <xf numFmtId="0" fontId="0" fillId="0" borderId="16" xfId="0" applyBorder="1" applyAlignment="1">
      <alignment horizontal="center" vertical="center"/>
    </xf>
    <xf numFmtId="0" fontId="0" fillId="12" borderId="36" xfId="0" applyFill="1" applyBorder="1" applyAlignment="1">
      <alignment horizontal="center" vertical="center" textRotation="90" wrapText="1"/>
    </xf>
    <xf numFmtId="0" fontId="0" fillId="5" borderId="10" xfId="0" applyFill="1" applyBorder="1" applyAlignment="1">
      <alignment horizontal="center" vertical="center" textRotation="90" wrapText="1"/>
    </xf>
    <xf numFmtId="0" fontId="0" fillId="11" borderId="20" xfId="0" applyFill="1" applyBorder="1" applyAlignment="1">
      <alignment horizontal="center" vertical="center" textRotation="90" wrapText="1"/>
    </xf>
    <xf numFmtId="0" fontId="0" fillId="7" borderId="20" xfId="0" applyFill="1" applyBorder="1" applyAlignment="1">
      <alignment horizontal="center" vertical="center" textRotation="90" wrapText="1"/>
    </xf>
    <xf numFmtId="49" fontId="6" fillId="7" borderId="39" xfId="0" applyNumberFormat="1" applyFont="1" applyFill="1" applyBorder="1"/>
    <xf numFmtId="0" fontId="15" fillId="0" borderId="33" xfId="0" applyFont="1" applyBorder="1"/>
    <xf numFmtId="0" fontId="15" fillId="0" borderId="9" xfId="0" applyFont="1" applyBorder="1"/>
    <xf numFmtId="0" fontId="15" fillId="0" borderId="11" xfId="0" applyFont="1" applyBorder="1"/>
    <xf numFmtId="0" fontId="15" fillId="0" borderId="10" xfId="0" applyFont="1" applyBorder="1"/>
    <xf numFmtId="0" fontId="15" fillId="0" borderId="10" xfId="0" applyFont="1" applyBorder="1" applyAlignment="1">
      <alignment horizontal="right"/>
    </xf>
    <xf numFmtId="0" fontId="15" fillId="0" borderId="19" xfId="0" applyFont="1" applyBorder="1"/>
    <xf numFmtId="0" fontId="0" fillId="0" borderId="19" xfId="0" applyBorder="1" applyAlignment="1">
      <alignment horizontal="center"/>
    </xf>
    <xf numFmtId="0" fontId="0" fillId="0" borderId="32" xfId="0" applyBorder="1" applyAlignment="1">
      <alignment horizontal="center"/>
    </xf>
    <xf numFmtId="0" fontId="0" fillId="0" borderId="0" xfId="0" applyAlignment="1">
      <alignment horizontal="center"/>
    </xf>
    <xf numFmtId="0" fontId="0" fillId="0" borderId="33" xfId="0" applyBorder="1" applyAlignment="1">
      <alignment horizontal="center"/>
    </xf>
    <xf numFmtId="0" fontId="8" fillId="0" borderId="18" xfId="0" applyFont="1" applyBorder="1" applyAlignment="1">
      <alignment horizontal="center" vertical="center"/>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8" fillId="0" borderId="28" xfId="0" applyFont="1" applyBorder="1" applyAlignment="1">
      <alignment horizontal="center" vertical="center"/>
    </xf>
    <xf numFmtId="4" fontId="11" fillId="10" borderId="0" xfId="0" applyNumberFormat="1" applyFont="1" applyFill="1" applyAlignment="1">
      <alignment horizontal="center"/>
    </xf>
    <xf numFmtId="4" fontId="11" fillId="6" borderId="10" xfId="0" applyNumberFormat="1" applyFont="1" applyFill="1" applyBorder="1" applyAlignment="1">
      <alignment horizontal="center"/>
    </xf>
    <xf numFmtId="4" fontId="11" fillId="12" borderId="9" xfId="0" applyNumberFormat="1" applyFont="1" applyFill="1" applyBorder="1" applyAlignment="1">
      <alignment horizontal="center" vertical="center"/>
    </xf>
    <xf numFmtId="4" fontId="11" fillId="7" borderId="9" xfId="0" applyNumberFormat="1" applyFont="1" applyFill="1" applyBorder="1" applyAlignment="1">
      <alignment horizontal="center"/>
    </xf>
    <xf numFmtId="4" fontId="11" fillId="5" borderId="9" xfId="0" applyNumberFormat="1" applyFont="1" applyFill="1" applyBorder="1" applyAlignment="1">
      <alignment horizontal="center"/>
    </xf>
    <xf numFmtId="4" fontId="11" fillId="6" borderId="9" xfId="0" applyNumberFormat="1" applyFont="1" applyFill="1" applyBorder="1" applyAlignment="1">
      <alignment horizontal="center"/>
    </xf>
    <xf numFmtId="0" fontId="0" fillId="0" borderId="0" xfId="0" applyAlignment="1">
      <alignment vertical="top"/>
    </xf>
    <xf numFmtId="2" fontId="11" fillId="2" borderId="9" xfId="0" applyNumberFormat="1" applyFont="1" applyFill="1" applyBorder="1" applyAlignment="1">
      <alignment horizontal="center" vertical="center"/>
    </xf>
    <xf numFmtId="0" fontId="2" fillId="5" borderId="22" xfId="0" applyFont="1" applyFill="1" applyBorder="1"/>
    <xf numFmtId="0" fontId="6" fillId="5" borderId="22" xfId="0" applyFont="1" applyFill="1" applyBorder="1"/>
    <xf numFmtId="49" fontId="6" fillId="5" borderId="22" xfId="0" applyNumberFormat="1" applyFont="1" applyFill="1" applyBorder="1"/>
    <xf numFmtId="2" fontId="0" fillId="0" borderId="33" xfId="0" applyNumberFormat="1" applyBorder="1" applyAlignment="1">
      <alignment horizontal="center"/>
    </xf>
    <xf numFmtId="2" fontId="0" fillId="0" borderId="0" xfId="0" applyNumberFormat="1" applyAlignment="1">
      <alignment horizontal="center"/>
    </xf>
    <xf numFmtId="0" fontId="18" fillId="11" borderId="9" xfId="0" applyFont="1" applyFill="1" applyBorder="1" applyAlignment="1">
      <alignment horizontal="center" vertical="center"/>
    </xf>
    <xf numFmtId="0" fontId="18" fillId="6" borderId="10" xfId="0" applyFont="1" applyFill="1" applyBorder="1" applyAlignment="1">
      <alignment horizontal="center"/>
    </xf>
    <xf numFmtId="0" fontId="18" fillId="6" borderId="9" xfId="0" applyFont="1" applyFill="1" applyBorder="1" applyAlignment="1">
      <alignment horizontal="center"/>
    </xf>
    <xf numFmtId="0" fontId="19" fillId="10" borderId="1" xfId="0" applyFont="1" applyFill="1" applyBorder="1"/>
    <xf numFmtId="0" fontId="20" fillId="10" borderId="2" xfId="0" applyFont="1" applyFill="1" applyBorder="1"/>
    <xf numFmtId="0" fontId="21" fillId="10" borderId="2" xfId="0" applyFont="1" applyFill="1" applyBorder="1"/>
    <xf numFmtId="0" fontId="0" fillId="10" borderId="2" xfId="0" applyFill="1" applyBorder="1"/>
    <xf numFmtId="0" fontId="0" fillId="10" borderId="3" xfId="0" applyFill="1" applyBorder="1"/>
    <xf numFmtId="0" fontId="22" fillId="10" borderId="4" xfId="0" applyFont="1" applyFill="1" applyBorder="1" applyAlignment="1">
      <alignment vertical="center"/>
    </xf>
    <xf numFmtId="0" fontId="0" fillId="10" borderId="5" xfId="0" applyFill="1" applyBorder="1"/>
    <xf numFmtId="0" fontId="0" fillId="10" borderId="4" xfId="0" applyFill="1" applyBorder="1" applyAlignment="1">
      <alignment vertical="center"/>
    </xf>
    <xf numFmtId="0" fontId="23" fillId="10" borderId="4" xfId="0" applyFont="1" applyFill="1" applyBorder="1" applyAlignment="1">
      <alignment vertical="center"/>
    </xf>
    <xf numFmtId="0" fontId="0" fillId="10" borderId="7" xfId="0" applyFill="1" applyBorder="1"/>
    <xf numFmtId="0" fontId="0" fillId="10" borderId="8" xfId="0" applyFill="1" applyBorder="1"/>
    <xf numFmtId="0" fontId="23" fillId="10" borderId="6" xfId="0" applyFont="1" applyFill="1" applyBorder="1" applyAlignment="1">
      <alignment vertical="center"/>
    </xf>
    <xf numFmtId="0" fontId="9" fillId="0" borderId="0" xfId="0" applyFont="1" applyAlignment="1">
      <alignment horizontal="left"/>
    </xf>
    <xf numFmtId="0" fontId="1" fillId="16" borderId="9" xfId="0" applyFont="1" applyFill="1" applyBorder="1" applyAlignment="1">
      <alignment horizontal="center"/>
    </xf>
    <xf numFmtId="0" fontId="0" fillId="17" borderId="9" xfId="0" applyFill="1" applyBorder="1" applyAlignment="1">
      <alignment horizontal="center" vertical="center"/>
    </xf>
    <xf numFmtId="0" fontId="0" fillId="0" borderId="11" xfId="0" applyBorder="1" applyAlignment="1">
      <alignment horizontal="center" vertical="center"/>
    </xf>
    <xf numFmtId="0" fontId="0" fillId="0" borderId="0" xfId="0" applyAlignment="1">
      <alignment horizontal="left" vertical="center"/>
    </xf>
    <xf numFmtId="0" fontId="16" fillId="0" borderId="0" xfId="0" applyFont="1" applyAlignment="1">
      <alignment horizontal="left" vertical="center"/>
    </xf>
    <xf numFmtId="0" fontId="1" fillId="0" borderId="0" xfId="0" applyFont="1" applyAlignment="1">
      <alignment horizontal="right" vertical="center"/>
    </xf>
    <xf numFmtId="0" fontId="22" fillId="0" borderId="0" xfId="0" applyFont="1" applyAlignment="1">
      <alignment horizontal="left"/>
    </xf>
    <xf numFmtId="0" fontId="0" fillId="15" borderId="31" xfId="0" applyFill="1" applyBorder="1"/>
    <xf numFmtId="2" fontId="0" fillId="15" borderId="16" xfId="0" applyNumberFormat="1" applyFill="1" applyBorder="1" applyAlignment="1">
      <alignment horizontal="center"/>
    </xf>
    <xf numFmtId="2" fontId="0" fillId="15" borderId="14" xfId="0" applyNumberFormat="1" applyFill="1" applyBorder="1"/>
    <xf numFmtId="0" fontId="1" fillId="0" borderId="0" xfId="0" applyFont="1" applyAlignment="1">
      <alignment horizontal="center"/>
    </xf>
    <xf numFmtId="0" fontId="0" fillId="0" borderId="0" xfId="0" applyAlignment="1">
      <alignment horizontal="center" vertical="center"/>
    </xf>
    <xf numFmtId="2" fontId="0" fillId="15" borderId="9" xfId="0" applyNumberFormat="1" applyFill="1" applyBorder="1" applyAlignment="1">
      <alignment horizontal="center"/>
    </xf>
    <xf numFmtId="0" fontId="1" fillId="3" borderId="17" xfId="0" applyFont="1" applyFill="1" applyBorder="1"/>
    <xf numFmtId="0" fontId="0" fillId="3" borderId="22" xfId="0" applyFill="1" applyBorder="1"/>
    <xf numFmtId="0" fontId="0" fillId="0" borderId="12" xfId="0" applyBorder="1" applyAlignment="1">
      <alignment horizontal="center"/>
    </xf>
    <xf numFmtId="2" fontId="0" fillId="15" borderId="10" xfId="0" applyNumberFormat="1" applyFill="1" applyBorder="1"/>
    <xf numFmtId="0" fontId="21" fillId="10" borderId="7" xfId="0" applyFont="1" applyFill="1" applyBorder="1"/>
    <xf numFmtId="2" fontId="0" fillId="14" borderId="22" xfId="0" applyNumberFormat="1" applyFill="1" applyBorder="1"/>
    <xf numFmtId="0" fontId="23" fillId="0" borderId="6" xfId="0" applyFont="1" applyBorder="1"/>
    <xf numFmtId="164" fontId="0" fillId="0" borderId="0" xfId="0" applyNumberFormat="1"/>
    <xf numFmtId="0" fontId="21" fillId="10" borderId="0" xfId="0" applyFont="1" applyFill="1"/>
    <xf numFmtId="0" fontId="24" fillId="0" borderId="0" xfId="0" applyFont="1"/>
    <xf numFmtId="0" fontId="0" fillId="0" borderId="6" xfId="0" applyBorder="1"/>
    <xf numFmtId="2" fontId="1" fillId="2" borderId="4" xfId="0" applyNumberFormat="1" applyFont="1" applyFill="1" applyBorder="1"/>
    <xf numFmtId="0" fontId="5" fillId="0" borderId="0" xfId="0" applyFont="1"/>
    <xf numFmtId="0" fontId="6" fillId="10" borderId="1" xfId="0" applyFont="1" applyFill="1" applyBorder="1" applyAlignment="1">
      <alignment horizontal="left" vertical="top" wrapText="1"/>
    </xf>
    <xf numFmtId="0" fontId="6" fillId="10" borderId="2" xfId="0" applyFont="1" applyFill="1" applyBorder="1" applyAlignment="1">
      <alignment horizontal="left" vertical="top" wrapText="1"/>
    </xf>
    <xf numFmtId="0" fontId="6" fillId="10" borderId="3" xfId="0" applyFont="1" applyFill="1" applyBorder="1" applyAlignment="1">
      <alignment horizontal="left" vertical="top" wrapText="1"/>
    </xf>
    <xf numFmtId="0" fontId="6" fillId="10" borderId="4" xfId="0" applyFont="1" applyFill="1" applyBorder="1" applyAlignment="1">
      <alignment horizontal="left" vertical="top" wrapText="1"/>
    </xf>
    <xf numFmtId="0" fontId="6" fillId="10" borderId="0" xfId="0" applyFont="1" applyFill="1" applyAlignment="1">
      <alignment horizontal="left" vertical="top" wrapText="1"/>
    </xf>
    <xf numFmtId="0" fontId="6" fillId="10" borderId="5" xfId="0" applyFont="1" applyFill="1" applyBorder="1" applyAlignment="1">
      <alignment horizontal="left" vertical="top" wrapText="1"/>
    </xf>
    <xf numFmtId="0" fontId="6" fillId="10" borderId="6" xfId="0" applyFont="1" applyFill="1" applyBorder="1" applyAlignment="1">
      <alignment horizontal="left" vertical="top" wrapText="1"/>
    </xf>
    <xf numFmtId="0" fontId="6" fillId="10" borderId="7" xfId="0" applyFont="1" applyFill="1" applyBorder="1" applyAlignment="1">
      <alignment horizontal="left" vertical="top" wrapText="1"/>
    </xf>
    <xf numFmtId="0" fontId="6" fillId="10" borderId="8" xfId="0" applyFont="1" applyFill="1" applyBorder="1" applyAlignment="1">
      <alignment horizontal="left" vertical="top" wrapText="1"/>
    </xf>
    <xf numFmtId="0" fontId="6" fillId="10" borderId="40" xfId="0" applyFont="1" applyFill="1" applyBorder="1" applyAlignment="1">
      <alignment horizontal="left" vertical="top" wrapText="1"/>
    </xf>
    <xf numFmtId="0" fontId="6" fillId="10" borderId="28" xfId="0" applyFont="1" applyFill="1" applyBorder="1" applyAlignment="1">
      <alignment horizontal="left" vertical="top" wrapText="1"/>
    </xf>
    <xf numFmtId="0" fontId="6" fillId="10" borderId="41" xfId="0" applyFont="1" applyFill="1" applyBorder="1" applyAlignment="1">
      <alignment horizontal="left" vertical="top" wrapText="1"/>
    </xf>
    <xf numFmtId="0" fontId="1" fillId="0" borderId="17" xfId="0" applyFont="1" applyBorder="1" applyAlignment="1">
      <alignment horizontal="left"/>
    </xf>
    <xf numFmtId="0" fontId="1" fillId="0" borderId="22" xfId="0" applyFont="1" applyBorder="1" applyAlignment="1">
      <alignment horizontal="left"/>
    </xf>
    <xf numFmtId="0" fontId="1" fillId="0" borderId="14" xfId="0" applyFont="1" applyBorder="1" applyAlignment="1">
      <alignment horizontal="left"/>
    </xf>
    <xf numFmtId="0" fontId="1" fillId="0" borderId="17" xfId="0" applyFont="1" applyBorder="1" applyAlignment="1">
      <alignment horizontal="center"/>
    </xf>
    <xf numFmtId="0" fontId="1" fillId="0" borderId="22" xfId="0" applyFont="1" applyBorder="1" applyAlignment="1">
      <alignment horizontal="center"/>
    </xf>
    <xf numFmtId="0" fontId="1" fillId="0" borderId="14" xfId="0" applyFont="1" applyBorder="1" applyAlignment="1">
      <alignment horizontal="center"/>
    </xf>
    <xf numFmtId="0" fontId="1" fillId="0" borderId="22" xfId="0" applyFont="1" applyBorder="1" applyAlignment="1">
      <alignment horizontal="center" vertical="center"/>
    </xf>
    <xf numFmtId="0" fontId="1" fillId="0" borderId="14" xfId="0" applyFont="1" applyBorder="1" applyAlignment="1">
      <alignment horizontal="center" vertical="center"/>
    </xf>
    <xf numFmtId="0" fontId="0" fillId="0" borderId="11" xfId="0" applyBorder="1" applyAlignment="1">
      <alignment horizontal="center"/>
    </xf>
    <xf numFmtId="0" fontId="0" fillId="0" borderId="9" xfId="0" applyBorder="1" applyAlignment="1">
      <alignment horizontal="center"/>
    </xf>
    <xf numFmtId="0" fontId="0" fillId="0" borderId="31" xfId="0" applyBorder="1" applyAlignment="1">
      <alignment horizontal="center"/>
    </xf>
    <xf numFmtId="0" fontId="0" fillId="0" borderId="16" xfId="0" applyBorder="1" applyAlignment="1">
      <alignment horizontal="center"/>
    </xf>
    <xf numFmtId="0" fontId="0" fillId="0" borderId="20" xfId="0" applyBorder="1" applyAlignment="1">
      <alignment horizontal="center"/>
    </xf>
    <xf numFmtId="2" fontId="0" fillId="0" borderId="31" xfId="0" applyNumberFormat="1" applyBorder="1" applyAlignment="1">
      <alignment horizontal="center"/>
    </xf>
    <xf numFmtId="2" fontId="0" fillId="0" borderId="16" xfId="0" applyNumberFormat="1" applyBorder="1" applyAlignment="1">
      <alignment horizontal="center"/>
    </xf>
    <xf numFmtId="2" fontId="0" fillId="0" borderId="20" xfId="0" applyNumberFormat="1" applyBorder="1" applyAlignment="1">
      <alignment horizontal="center"/>
    </xf>
    <xf numFmtId="0" fontId="1" fillId="0" borderId="9" xfId="0" applyFont="1" applyBorder="1" applyAlignment="1">
      <alignment horizontal="center" vertical="center"/>
    </xf>
    <xf numFmtId="2" fontId="0" fillId="0" borderId="21" xfId="0" applyNumberFormat="1" applyBorder="1" applyAlignment="1">
      <alignment horizontal="center"/>
    </xf>
    <xf numFmtId="2" fontId="0" fillId="0" borderId="24" xfId="0" applyNumberFormat="1" applyBorder="1" applyAlignment="1">
      <alignment horizontal="center"/>
    </xf>
    <xf numFmtId="2" fontId="0" fillId="0" borderId="12" xfId="0" applyNumberFormat="1" applyBorder="1" applyAlignment="1">
      <alignment horizontal="center"/>
    </xf>
    <xf numFmtId="0" fontId="0" fillId="15" borderId="17" xfId="0" applyFill="1" applyBorder="1" applyAlignment="1">
      <alignment horizontal="center"/>
    </xf>
    <xf numFmtId="0" fontId="0" fillId="15" borderId="22" xfId="0" applyFill="1" applyBorder="1" applyAlignment="1">
      <alignment horizontal="center"/>
    </xf>
    <xf numFmtId="0" fontId="0" fillId="15" borderId="14" xfId="0" applyFill="1" applyBorder="1" applyAlignment="1">
      <alignment horizontal="center"/>
    </xf>
    <xf numFmtId="2" fontId="0" fillId="15" borderId="17" xfId="0" applyNumberFormat="1" applyFill="1" applyBorder="1" applyAlignment="1">
      <alignment horizontal="center"/>
    </xf>
    <xf numFmtId="2" fontId="0" fillId="15" borderId="22" xfId="0" applyNumberFormat="1" applyFill="1" applyBorder="1" applyAlignment="1">
      <alignment horizontal="center"/>
    </xf>
    <xf numFmtId="2" fontId="0" fillId="15" borderId="14" xfId="0" applyNumberFormat="1" applyFill="1" applyBorder="1" applyAlignment="1">
      <alignment horizontal="center"/>
    </xf>
    <xf numFmtId="0" fontId="1" fillId="16" borderId="17" xfId="0" applyFont="1" applyFill="1" applyBorder="1" applyAlignment="1">
      <alignment horizontal="center" vertical="center"/>
    </xf>
    <xf numFmtId="0" fontId="1" fillId="16" borderId="14" xfId="0" applyFont="1" applyFill="1" applyBorder="1" applyAlignment="1">
      <alignment horizontal="center" vertical="center"/>
    </xf>
    <xf numFmtId="0" fontId="0" fillId="0" borderId="17" xfId="0" applyBorder="1" applyAlignment="1">
      <alignment horizontal="center"/>
    </xf>
    <xf numFmtId="0" fontId="0" fillId="0" borderId="22" xfId="0" applyBorder="1" applyAlignment="1">
      <alignment horizontal="center"/>
    </xf>
    <xf numFmtId="0" fontId="0" fillId="0" borderId="14" xfId="0" applyBorder="1" applyAlignment="1">
      <alignment horizontal="center"/>
    </xf>
    <xf numFmtId="2" fontId="0" fillId="0" borderId="17" xfId="0" applyNumberFormat="1" applyBorder="1" applyAlignment="1">
      <alignment horizontal="center"/>
    </xf>
    <xf numFmtId="2" fontId="0" fillId="0" borderId="22" xfId="0" applyNumberFormat="1" applyBorder="1" applyAlignment="1">
      <alignment horizontal="center"/>
    </xf>
    <xf numFmtId="2" fontId="0" fillId="0" borderId="14" xfId="0" applyNumberFormat="1" applyBorder="1" applyAlignment="1">
      <alignment horizontal="center"/>
    </xf>
    <xf numFmtId="2" fontId="1" fillId="0" borderId="22" xfId="0" applyNumberFormat="1" applyFont="1" applyBorder="1" applyAlignment="1">
      <alignment horizontal="center" vertical="center"/>
    </xf>
    <xf numFmtId="2" fontId="1" fillId="0" borderId="14" xfId="0" applyNumberFormat="1" applyFont="1" applyBorder="1" applyAlignment="1">
      <alignment horizontal="center" vertical="center"/>
    </xf>
    <xf numFmtId="0" fontId="0" fillId="15" borderId="31" xfId="0" applyFill="1" applyBorder="1" applyAlignment="1">
      <alignment horizontal="center"/>
    </xf>
    <xf numFmtId="0" fontId="0" fillId="15" borderId="16" xfId="0" applyFill="1" applyBorder="1" applyAlignment="1">
      <alignment horizontal="center"/>
    </xf>
    <xf numFmtId="0" fontId="0" fillId="15" borderId="20" xfId="0" applyFill="1" applyBorder="1" applyAlignment="1">
      <alignment horizontal="center"/>
    </xf>
    <xf numFmtId="2" fontId="0" fillId="15" borderId="31" xfId="0" applyNumberFormat="1" applyFill="1" applyBorder="1" applyAlignment="1">
      <alignment horizontal="center"/>
    </xf>
    <xf numFmtId="2" fontId="0" fillId="15" borderId="16" xfId="0" applyNumberFormat="1" applyFill="1" applyBorder="1" applyAlignment="1">
      <alignment horizontal="center"/>
    </xf>
    <xf numFmtId="2" fontId="0" fillId="0" borderId="32" xfId="0" applyNumberFormat="1" applyBorder="1" applyAlignment="1">
      <alignment horizontal="center"/>
    </xf>
    <xf numFmtId="2" fontId="0" fillId="0" borderId="0" xfId="0" applyNumberFormat="1" applyAlignment="1">
      <alignment horizontal="center"/>
    </xf>
    <xf numFmtId="2" fontId="0" fillId="0" borderId="33" xfId="0" applyNumberFormat="1" applyBorder="1" applyAlignment="1">
      <alignment horizontal="center"/>
    </xf>
    <xf numFmtId="0" fontId="1" fillId="0" borderId="0" xfId="0" applyFont="1" applyAlignment="1">
      <alignment horizontal="center" vertical="center"/>
    </xf>
    <xf numFmtId="166" fontId="8" fillId="2" borderId="13" xfId="0" applyNumberFormat="1" applyFont="1" applyFill="1" applyBorder="1"/>
  </cellXfs>
  <cellStyles count="1">
    <cellStyle name="Normal" xfId="0" builtinId="0"/>
  </cellStyles>
  <dxfs count="0"/>
  <tableStyles count="0" defaultTableStyle="TableStyleMedium2" defaultPivotStyle="PivotStyleLight16"/>
  <colors>
    <mruColors>
      <color rgb="FF87BE62"/>
      <color rgb="FFF69C84"/>
      <color rgb="FFFFFFC5"/>
      <color rgb="FFB4CAB5"/>
      <color rgb="FFFFE07D"/>
      <color rgb="FF33CAFF"/>
      <color rgb="FFFF7D7D"/>
      <color rgb="FF9EA8CC"/>
      <color rgb="FFDEAC9E"/>
      <color rgb="FFFFFF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4DA47-43FF-4C7C-A19A-C1F492641D75}">
  <dimension ref="B1:L14"/>
  <sheetViews>
    <sheetView zoomScale="93" zoomScaleNormal="145" workbookViewId="0">
      <selection activeCell="B15" sqref="B15"/>
    </sheetView>
  </sheetViews>
  <sheetFormatPr defaultColWidth="9.109375" defaultRowHeight="14.4" x14ac:dyDescent="0.3"/>
  <cols>
    <col min="1" max="1" width="9.109375" style="14"/>
    <col min="2" max="2" width="27.44140625" style="14" customWidth="1"/>
    <col min="3" max="11" width="9.109375" style="14"/>
    <col min="12" max="12" width="36" style="14" customWidth="1"/>
    <col min="13" max="16384" width="9.109375" style="14"/>
  </cols>
  <sheetData>
    <row r="1" spans="2:12" ht="21" x14ac:dyDescent="0.4">
      <c r="B1" s="31" t="s">
        <v>0</v>
      </c>
    </row>
    <row r="3" spans="2:12" ht="15" thickBot="1" x14ac:dyDescent="0.35">
      <c r="B3" s="26" t="s">
        <v>1</v>
      </c>
    </row>
    <row r="4" spans="2:12" x14ac:dyDescent="0.3">
      <c r="B4" s="281" t="s">
        <v>102</v>
      </c>
      <c r="C4" s="282"/>
      <c r="D4" s="282"/>
      <c r="E4" s="282"/>
      <c r="F4" s="282"/>
      <c r="G4" s="282"/>
      <c r="H4" s="282"/>
      <c r="I4" s="282"/>
      <c r="J4" s="282"/>
      <c r="K4" s="282"/>
      <c r="L4" s="283"/>
    </row>
    <row r="5" spans="2:12" x14ac:dyDescent="0.3">
      <c r="B5" s="284"/>
      <c r="C5" s="285"/>
      <c r="D5" s="285"/>
      <c r="E5" s="285"/>
      <c r="F5" s="285"/>
      <c r="G5" s="285"/>
      <c r="H5" s="285"/>
      <c r="I5" s="285"/>
      <c r="J5" s="285"/>
      <c r="K5" s="285"/>
      <c r="L5" s="286"/>
    </row>
    <row r="6" spans="2:12" x14ac:dyDescent="0.3">
      <c r="B6" s="284"/>
      <c r="C6" s="285"/>
      <c r="D6" s="285"/>
      <c r="E6" s="285"/>
      <c r="F6" s="285"/>
      <c r="G6" s="285"/>
      <c r="H6" s="285"/>
      <c r="I6" s="285"/>
      <c r="J6" s="285"/>
      <c r="K6" s="285"/>
      <c r="L6" s="286"/>
    </row>
    <row r="7" spans="2:12" x14ac:dyDescent="0.3">
      <c r="B7" s="284"/>
      <c r="C7" s="285"/>
      <c r="D7" s="285"/>
      <c r="E7" s="285"/>
      <c r="F7" s="285"/>
      <c r="G7" s="285"/>
      <c r="H7" s="285"/>
      <c r="I7" s="285"/>
      <c r="J7" s="285"/>
      <c r="K7" s="285"/>
      <c r="L7" s="286"/>
    </row>
    <row r="8" spans="2:12" x14ac:dyDescent="0.3">
      <c r="B8" s="284"/>
      <c r="C8" s="285"/>
      <c r="D8" s="285"/>
      <c r="E8" s="285"/>
      <c r="F8" s="285"/>
      <c r="G8" s="285"/>
      <c r="H8" s="285"/>
      <c r="I8" s="285"/>
      <c r="J8" s="285"/>
      <c r="K8" s="285"/>
      <c r="L8" s="286"/>
    </row>
    <row r="9" spans="2:12" x14ac:dyDescent="0.3">
      <c r="B9" s="284"/>
      <c r="C9" s="285"/>
      <c r="D9" s="285"/>
      <c r="E9" s="285"/>
      <c r="F9" s="285"/>
      <c r="G9" s="285"/>
      <c r="H9" s="285"/>
      <c r="I9" s="285"/>
      <c r="J9" s="285"/>
      <c r="K9" s="285"/>
      <c r="L9" s="286"/>
    </row>
    <row r="10" spans="2:12" x14ac:dyDescent="0.3">
      <c r="B10" s="284"/>
      <c r="C10" s="285"/>
      <c r="D10" s="285"/>
      <c r="E10" s="285"/>
      <c r="F10" s="285"/>
      <c r="G10" s="285"/>
      <c r="H10" s="285"/>
      <c r="I10" s="285"/>
      <c r="J10" s="285"/>
      <c r="K10" s="285"/>
      <c r="L10" s="286"/>
    </row>
    <row r="11" spans="2:12" ht="54" customHeight="1" thickBot="1" x14ac:dyDescent="0.35">
      <c r="B11" s="287"/>
      <c r="C11" s="288"/>
      <c r="D11" s="288"/>
      <c r="E11" s="288"/>
      <c r="F11" s="288"/>
      <c r="G11" s="288"/>
      <c r="H11" s="288"/>
      <c r="I11" s="288"/>
      <c r="J11" s="288"/>
      <c r="K11" s="288"/>
      <c r="L11" s="289"/>
    </row>
    <row r="13" spans="2:12" ht="15" thickBot="1" x14ac:dyDescent="0.35">
      <c r="B13" s="26" t="s">
        <v>62</v>
      </c>
    </row>
    <row r="14" spans="2:12" ht="279.45" customHeight="1" thickBot="1" x14ac:dyDescent="0.35">
      <c r="B14" s="290" t="s">
        <v>123</v>
      </c>
      <c r="C14" s="291"/>
      <c r="D14" s="291"/>
      <c r="E14" s="291"/>
      <c r="F14" s="291"/>
      <c r="G14" s="291"/>
      <c r="H14" s="291"/>
      <c r="I14" s="291"/>
      <c r="J14" s="291"/>
      <c r="K14" s="291"/>
      <c r="L14" s="292"/>
    </row>
  </sheetData>
  <mergeCells count="2">
    <mergeCell ref="B4:L11"/>
    <mergeCell ref="B14:L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8D31A-A4D4-4F49-8A91-184E23A5EDF6}">
  <dimension ref="A1:BC72"/>
  <sheetViews>
    <sheetView zoomScale="67" zoomScaleNormal="80" workbookViewId="0">
      <selection activeCell="A10" sqref="A10"/>
    </sheetView>
  </sheetViews>
  <sheetFormatPr defaultColWidth="8.77734375" defaultRowHeight="14.4" x14ac:dyDescent="0.3"/>
  <cols>
    <col min="1" max="1" width="2.33203125" customWidth="1"/>
    <col min="2" max="15" width="3" customWidth="1"/>
    <col min="18" max="18" width="12.6640625" customWidth="1"/>
    <col min="19" max="19" width="17.44140625" customWidth="1"/>
    <col min="20" max="20" width="20.44140625" customWidth="1"/>
    <col min="21" max="21" width="8.77734375" customWidth="1"/>
    <col min="22" max="22" width="12.44140625" customWidth="1"/>
    <col min="23" max="23" width="18.44140625" customWidth="1"/>
    <col min="24" max="24" width="4.33203125" customWidth="1"/>
    <col min="25" max="36" width="3" customWidth="1"/>
    <col min="37" max="38" width="2.33203125" customWidth="1"/>
    <col min="39" max="39" width="1.77734375" customWidth="1"/>
    <col min="41" max="41" width="17" customWidth="1"/>
    <col min="44" max="44" width="16.6640625" customWidth="1"/>
    <col min="45" max="45" width="11.77734375" customWidth="1"/>
    <col min="46" max="46" width="34.6640625" customWidth="1"/>
  </cols>
  <sheetData>
    <row r="1" spans="1:46" ht="19.8" x14ac:dyDescent="0.4">
      <c r="A1" s="242" t="s">
        <v>80</v>
      </c>
      <c r="B1" s="243"/>
      <c r="C1" s="244"/>
      <c r="D1" s="244"/>
      <c r="E1" s="245"/>
      <c r="F1" s="245"/>
      <c r="G1" s="245"/>
      <c r="H1" s="245"/>
      <c r="I1" s="245"/>
      <c r="J1" s="245"/>
      <c r="K1" s="245"/>
      <c r="L1" s="245"/>
      <c r="M1" s="245"/>
      <c r="N1" s="245"/>
      <c r="O1" s="245"/>
      <c r="P1" s="245"/>
      <c r="Q1" s="245"/>
      <c r="R1" s="245"/>
      <c r="S1" s="245"/>
      <c r="T1" s="245"/>
      <c r="U1" s="245"/>
      <c r="V1" s="245"/>
      <c r="W1" s="245"/>
      <c r="X1" s="245"/>
      <c r="Y1" s="245"/>
      <c r="Z1" s="245"/>
      <c r="AA1" s="245"/>
      <c r="AB1" s="245"/>
      <c r="AC1" s="245"/>
      <c r="AD1" s="245"/>
      <c r="AE1" s="245"/>
      <c r="AF1" s="245"/>
      <c r="AG1" s="245"/>
      <c r="AH1" s="245"/>
      <c r="AI1" s="245"/>
      <c r="AJ1" s="245"/>
      <c r="AK1" s="245"/>
      <c r="AL1" s="245"/>
      <c r="AM1" s="245"/>
      <c r="AN1" s="245"/>
      <c r="AO1" s="245"/>
      <c r="AP1" s="245"/>
      <c r="AQ1" s="245"/>
      <c r="AR1" s="245"/>
      <c r="AS1" s="245"/>
      <c r="AT1" s="246"/>
    </row>
    <row r="2" spans="1:46" ht="18" customHeight="1" x14ac:dyDescent="0.3">
      <c r="A2" s="247" t="s">
        <v>79</v>
      </c>
      <c r="B2" s="14"/>
      <c r="C2" s="276"/>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248"/>
    </row>
    <row r="3" spans="1:46" ht="18" customHeight="1" x14ac:dyDescent="0.3">
      <c r="A3" s="249" t="s">
        <v>103</v>
      </c>
      <c r="B3" s="14"/>
      <c r="C3" s="276"/>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248"/>
    </row>
    <row r="4" spans="1:46" ht="18" customHeight="1" x14ac:dyDescent="0.3">
      <c r="A4" s="249" t="s">
        <v>104</v>
      </c>
      <c r="B4" s="14"/>
      <c r="C4" s="276"/>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248"/>
    </row>
    <row r="5" spans="1:46" ht="18" customHeight="1" x14ac:dyDescent="0.3">
      <c r="A5" s="249" t="s">
        <v>105</v>
      </c>
      <c r="B5" s="14"/>
      <c r="C5" s="276"/>
      <c r="D5" s="276"/>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248"/>
    </row>
    <row r="6" spans="1:46" ht="18" customHeight="1" x14ac:dyDescent="0.3">
      <c r="A6" s="249" t="s">
        <v>106</v>
      </c>
      <c r="B6" s="14"/>
      <c r="C6" s="276"/>
      <c r="D6" s="276"/>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248"/>
    </row>
    <row r="7" spans="1:46" ht="18" customHeight="1" x14ac:dyDescent="0.3">
      <c r="A7" s="250" t="s">
        <v>89</v>
      </c>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248"/>
    </row>
    <row r="8" spans="1:46" ht="18" customHeight="1" x14ac:dyDescent="0.3">
      <c r="A8" s="249" t="s">
        <v>92</v>
      </c>
      <c r="B8" s="14"/>
      <c r="C8" s="276"/>
      <c r="D8" s="276"/>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248"/>
    </row>
    <row r="9" spans="1:46" ht="18" customHeight="1" x14ac:dyDescent="0.3">
      <c r="A9" s="250" t="s">
        <v>94</v>
      </c>
      <c r="B9" s="14"/>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248"/>
    </row>
    <row r="10" spans="1:46" ht="18" customHeight="1" thickBot="1" x14ac:dyDescent="0.35">
      <c r="A10" s="274"/>
      <c r="B10" s="251"/>
      <c r="C10" s="251"/>
      <c r="D10" s="251"/>
      <c r="E10" s="251"/>
      <c r="F10" s="251"/>
      <c r="G10" s="251"/>
      <c r="H10" s="251"/>
      <c r="I10" s="251"/>
      <c r="J10" s="251"/>
      <c r="K10" s="251"/>
      <c r="L10" s="251"/>
      <c r="M10" s="251"/>
      <c r="N10" s="251"/>
      <c r="O10" s="251"/>
      <c r="P10" s="251"/>
      <c r="Q10" s="251"/>
      <c r="R10" s="251"/>
      <c r="S10" s="251"/>
      <c r="T10" s="251"/>
      <c r="U10" s="251"/>
      <c r="V10" s="251"/>
      <c r="W10" s="251"/>
      <c r="X10" s="251"/>
      <c r="Y10" s="251"/>
      <c r="Z10" s="251"/>
      <c r="AA10" s="251"/>
      <c r="AB10" s="251"/>
      <c r="AC10" s="251"/>
      <c r="AD10" s="251"/>
      <c r="AE10" s="251"/>
      <c r="AF10" s="251"/>
      <c r="AG10" s="251"/>
      <c r="AH10" s="251"/>
      <c r="AI10" s="251"/>
      <c r="AJ10" s="251"/>
      <c r="AK10" s="251"/>
      <c r="AL10" s="251"/>
      <c r="AM10" s="251"/>
      <c r="AN10" s="251"/>
      <c r="AO10" s="251"/>
      <c r="AP10" s="251"/>
      <c r="AQ10" s="251"/>
      <c r="AR10" s="251"/>
      <c r="AS10" s="251"/>
      <c r="AT10" s="252"/>
    </row>
    <row r="12" spans="1:46" ht="23.4" x14ac:dyDescent="0.45">
      <c r="A12" s="202" t="s">
        <v>59</v>
      </c>
      <c r="X12" s="33"/>
    </row>
    <row r="14" spans="1:46" ht="15.6" x14ac:dyDescent="0.3">
      <c r="A14" s="78" t="s">
        <v>39</v>
      </c>
      <c r="B14" s="77"/>
      <c r="C14" s="77"/>
      <c r="D14" s="77"/>
      <c r="E14" s="77"/>
      <c r="F14" s="77"/>
      <c r="G14" s="77"/>
      <c r="H14" s="77"/>
      <c r="I14" s="77"/>
      <c r="J14" s="77"/>
      <c r="K14" s="77"/>
      <c r="L14" s="77"/>
      <c r="M14" s="77"/>
      <c r="N14" s="77"/>
      <c r="O14" s="77"/>
      <c r="P14" s="77"/>
      <c r="Q14" s="77"/>
      <c r="R14" s="77"/>
      <c r="S14" s="77"/>
      <c r="T14" s="77"/>
      <c r="U14" s="77"/>
      <c r="V14" s="77"/>
      <c r="W14" s="77"/>
    </row>
    <row r="15" spans="1:46" ht="15.45" customHeight="1" x14ac:dyDescent="0.3">
      <c r="A15" s="293" t="s">
        <v>15</v>
      </c>
      <c r="B15" s="294"/>
      <c r="C15" s="294"/>
      <c r="D15" s="294"/>
      <c r="E15" s="294"/>
      <c r="F15" s="294"/>
      <c r="G15" s="294"/>
      <c r="H15" s="294"/>
      <c r="I15" s="294"/>
      <c r="J15" s="294"/>
      <c r="K15" s="294"/>
      <c r="L15" s="294"/>
      <c r="M15" s="294"/>
      <c r="N15" s="294"/>
      <c r="O15" s="294"/>
      <c r="P15" s="295"/>
      <c r="Q15" s="296" t="s">
        <v>16</v>
      </c>
      <c r="R15" s="297"/>
      <c r="S15" s="298"/>
      <c r="T15" s="65" t="s">
        <v>41</v>
      </c>
      <c r="U15" s="299" t="s">
        <v>17</v>
      </c>
      <c r="V15" s="299"/>
      <c r="W15" s="300"/>
    </row>
    <row r="16" spans="1:46" ht="15.45" customHeight="1" x14ac:dyDescent="0.3">
      <c r="B16" s="34"/>
      <c r="C16" s="34"/>
      <c r="D16" s="34"/>
      <c r="E16" s="34"/>
      <c r="F16" s="34"/>
      <c r="G16" s="34"/>
      <c r="H16" s="34"/>
      <c r="I16" s="34"/>
      <c r="J16" s="34"/>
      <c r="K16" s="34"/>
      <c r="P16" s="1"/>
      <c r="Q16" s="82"/>
      <c r="R16" s="83"/>
      <c r="S16" s="19"/>
      <c r="U16" s="108" t="s">
        <v>6</v>
      </c>
      <c r="V16" s="108" t="s">
        <v>7</v>
      </c>
      <c r="W16" s="108" t="s">
        <v>18</v>
      </c>
    </row>
    <row r="17" spans="1:40" ht="15.45" customHeight="1" x14ac:dyDescent="0.3">
      <c r="A17" s="85" t="s">
        <v>19</v>
      </c>
      <c r="B17" s="86"/>
      <c r="C17" s="86"/>
      <c r="D17" s="86"/>
      <c r="E17" s="86"/>
      <c r="F17" s="86"/>
      <c r="G17" s="86"/>
      <c r="H17" s="86"/>
      <c r="I17" s="87"/>
      <c r="J17" s="87"/>
      <c r="K17" s="88"/>
      <c r="L17" s="79" t="s">
        <v>20</v>
      </c>
      <c r="M17" s="30"/>
      <c r="N17" s="30"/>
      <c r="O17" s="30"/>
      <c r="P17" s="80"/>
      <c r="Q17" s="30" t="s">
        <v>21</v>
      </c>
      <c r="R17" s="30"/>
      <c r="S17" s="80"/>
      <c r="T17" s="30" t="s">
        <v>22</v>
      </c>
      <c r="U17" s="216">
        <v>0.31</v>
      </c>
      <c r="V17" s="216">
        <v>0.28999999999999998</v>
      </c>
      <c r="W17" s="212">
        <v>-2.0000000000000018E-2</v>
      </c>
    </row>
    <row r="18" spans="1:40" ht="15.45" customHeight="1" x14ac:dyDescent="0.3">
      <c r="A18" s="89"/>
      <c r="B18" s="66"/>
      <c r="C18" s="66"/>
      <c r="D18" s="66"/>
      <c r="E18" s="66"/>
      <c r="F18" s="66"/>
      <c r="G18" s="66"/>
      <c r="H18" s="66"/>
      <c r="I18" s="69"/>
      <c r="J18" s="69"/>
      <c r="K18" s="67"/>
      <c r="L18" s="82"/>
      <c r="M18" s="83"/>
      <c r="N18" s="83"/>
      <c r="O18" s="83"/>
      <c r="P18" s="19"/>
      <c r="Q18" s="83"/>
      <c r="R18" s="83"/>
      <c r="S18" s="19"/>
      <c r="T18" s="83"/>
      <c r="U18" s="17"/>
      <c r="V18" s="17"/>
      <c r="W18" s="19"/>
    </row>
    <row r="19" spans="1:40" ht="15.45" customHeight="1" x14ac:dyDescent="0.3">
      <c r="A19" s="89"/>
      <c r="B19" s="68"/>
      <c r="C19" s="69"/>
      <c r="D19" s="70"/>
      <c r="E19" s="71"/>
      <c r="F19" s="72"/>
      <c r="G19" s="72"/>
      <c r="H19" s="69"/>
      <c r="I19" s="69"/>
      <c r="J19" s="69"/>
      <c r="K19" s="67"/>
      <c r="L19" s="101" t="s">
        <v>23</v>
      </c>
      <c r="M19" s="102"/>
      <c r="N19" s="102"/>
      <c r="O19" s="102"/>
      <c r="P19" s="103"/>
      <c r="Q19" s="104" t="s">
        <v>24</v>
      </c>
      <c r="R19" s="105"/>
      <c r="S19" s="106"/>
      <c r="T19" s="107" t="s">
        <v>25</v>
      </c>
      <c r="U19" s="107">
        <f>W69</f>
        <v>0</v>
      </c>
      <c r="V19" s="135">
        <f>AT69</f>
        <v>0</v>
      </c>
      <c r="W19" s="135"/>
      <c r="AN19" s="132"/>
    </row>
    <row r="20" spans="1:40" ht="15.45" customHeight="1" x14ac:dyDescent="0.3">
      <c r="A20" s="89"/>
      <c r="B20" s="69"/>
      <c r="C20" s="69"/>
      <c r="D20" s="69"/>
      <c r="E20" s="69"/>
      <c r="F20" s="69"/>
      <c r="G20" s="69"/>
      <c r="H20" s="69"/>
      <c r="I20" s="69"/>
      <c r="J20" s="69"/>
      <c r="K20" s="67"/>
      <c r="L20" s="127"/>
      <c r="P20" s="126"/>
      <c r="Q20" t="s">
        <v>26</v>
      </c>
      <c r="S20" s="126"/>
      <c r="T20" s="126" t="s">
        <v>27</v>
      </c>
      <c r="U20" s="215">
        <v>18</v>
      </c>
      <c r="V20" s="215">
        <v>17</v>
      </c>
      <c r="W20" s="212">
        <v>-1</v>
      </c>
    </row>
    <row r="21" spans="1:40" ht="15.45" customHeight="1" x14ac:dyDescent="0.3">
      <c r="A21" s="89"/>
      <c r="B21" s="69"/>
      <c r="C21" s="69"/>
      <c r="D21" s="69"/>
      <c r="E21" s="69"/>
      <c r="F21" s="69"/>
      <c r="G21" s="69"/>
      <c r="H21" s="69"/>
      <c r="I21" s="69"/>
      <c r="J21" s="69"/>
      <c r="K21" s="67"/>
      <c r="L21" s="127"/>
      <c r="P21" s="126"/>
      <c r="S21" s="126"/>
      <c r="U21" s="217"/>
      <c r="V21" s="217"/>
      <c r="W21" s="212"/>
    </row>
    <row r="22" spans="1:40" ht="15.45" customHeight="1" x14ac:dyDescent="0.3">
      <c r="A22" s="93" t="s">
        <v>28</v>
      </c>
      <c r="B22" s="94"/>
      <c r="C22" s="94"/>
      <c r="D22" s="95"/>
      <c r="E22" s="95"/>
      <c r="F22" s="94"/>
      <c r="G22" s="94"/>
      <c r="H22" s="94"/>
      <c r="I22" s="94"/>
      <c r="J22" s="94"/>
      <c r="K22" s="96"/>
      <c r="L22" s="79" t="s">
        <v>29</v>
      </c>
      <c r="M22" s="30"/>
      <c r="N22" s="30"/>
      <c r="O22" s="30"/>
      <c r="P22" s="80"/>
      <c r="Q22" s="30" t="s">
        <v>13</v>
      </c>
      <c r="R22" s="30"/>
      <c r="S22" s="80"/>
      <c r="T22" s="30" t="s">
        <v>30</v>
      </c>
      <c r="U22" s="215">
        <v>6</v>
      </c>
      <c r="V22" s="215">
        <v>5</v>
      </c>
      <c r="W22" s="215">
        <v>-1</v>
      </c>
    </row>
    <row r="23" spans="1:40" ht="15.45" customHeight="1" x14ac:dyDescent="0.3">
      <c r="A23" s="97"/>
      <c r="B23" s="73"/>
      <c r="C23" s="73"/>
      <c r="D23" s="73"/>
      <c r="E23" s="73"/>
      <c r="F23" s="73"/>
      <c r="G23" s="73"/>
      <c r="H23" s="73"/>
      <c r="I23" s="73"/>
      <c r="J23" s="73"/>
      <c r="K23" s="75"/>
      <c r="L23" s="82"/>
      <c r="M23" s="83"/>
      <c r="N23" s="83"/>
      <c r="O23" s="83"/>
      <c r="P23" s="19"/>
      <c r="Q23" s="83"/>
      <c r="R23" s="83"/>
      <c r="S23" s="19"/>
      <c r="T23" s="83"/>
      <c r="U23" s="214"/>
      <c r="V23" s="214"/>
      <c r="W23" s="214"/>
    </row>
    <row r="24" spans="1:40" ht="15.45" customHeight="1" x14ac:dyDescent="0.3">
      <c r="A24" s="97"/>
      <c r="B24" s="76"/>
      <c r="C24" s="73"/>
      <c r="D24" s="73"/>
      <c r="E24" s="73"/>
      <c r="F24" s="73"/>
      <c r="G24" s="73"/>
      <c r="H24" s="73"/>
      <c r="I24" s="73"/>
      <c r="J24" s="73"/>
      <c r="K24" s="75"/>
      <c r="L24" s="79" t="s">
        <v>31</v>
      </c>
      <c r="M24" s="30"/>
      <c r="N24" s="30"/>
      <c r="O24" s="30"/>
      <c r="P24" s="80"/>
      <c r="Q24" s="30" t="s">
        <v>32</v>
      </c>
      <c r="R24" s="30"/>
      <c r="S24" s="80"/>
      <c r="T24" s="30" t="s">
        <v>33</v>
      </c>
      <c r="U24" s="215">
        <v>81</v>
      </c>
      <c r="V24" s="215">
        <v>75</v>
      </c>
      <c r="W24" s="215">
        <v>-6</v>
      </c>
    </row>
    <row r="25" spans="1:40" ht="15.45" customHeight="1" x14ac:dyDescent="0.3">
      <c r="A25" s="97"/>
      <c r="B25" s="73"/>
      <c r="C25" s="73"/>
      <c r="D25" s="73"/>
      <c r="E25" s="73"/>
      <c r="F25" s="73"/>
      <c r="G25" s="73"/>
      <c r="H25" s="73"/>
      <c r="I25" s="73"/>
      <c r="J25" s="73"/>
      <c r="K25" s="75"/>
      <c r="L25" s="82"/>
      <c r="M25" s="83"/>
      <c r="N25" s="83"/>
      <c r="O25" s="83"/>
      <c r="P25" s="19"/>
      <c r="Q25" s="83"/>
      <c r="R25" s="83"/>
      <c r="S25" s="19"/>
      <c r="T25" s="83"/>
      <c r="U25" s="214"/>
      <c r="V25" s="214"/>
      <c r="W25" s="214"/>
    </row>
    <row r="26" spans="1:40" ht="15.45" customHeight="1" x14ac:dyDescent="0.3">
      <c r="A26" s="97"/>
      <c r="B26" s="73"/>
      <c r="C26" s="73"/>
      <c r="D26" s="74"/>
      <c r="E26" s="73"/>
      <c r="F26" s="73"/>
      <c r="G26" s="73"/>
      <c r="H26" s="73"/>
      <c r="I26" s="73"/>
      <c r="J26" s="73"/>
      <c r="K26" s="75"/>
      <c r="L26" s="79" t="s">
        <v>34</v>
      </c>
      <c r="M26" s="30"/>
      <c r="N26" s="30"/>
      <c r="O26" s="30"/>
      <c r="P26" s="80"/>
      <c r="Q26" s="30" t="s">
        <v>35</v>
      </c>
      <c r="R26" s="30"/>
      <c r="S26" s="80"/>
      <c r="T26" s="30" t="s">
        <v>22</v>
      </c>
      <c r="U26" s="215">
        <v>0.65</v>
      </c>
      <c r="V26" s="215">
        <v>0.63</v>
      </c>
      <c r="W26" s="215">
        <v>-2.0000000000000018E-2</v>
      </c>
    </row>
    <row r="27" spans="1:40" ht="15.45" customHeight="1" x14ac:dyDescent="0.3">
      <c r="A27" s="98"/>
      <c r="B27" s="99"/>
      <c r="C27" s="99"/>
      <c r="D27" s="99"/>
      <c r="E27" s="99"/>
      <c r="F27" s="99"/>
      <c r="G27" s="99"/>
      <c r="H27" s="99"/>
      <c r="I27" s="99"/>
      <c r="J27" s="99"/>
      <c r="K27" s="100"/>
      <c r="L27" s="82"/>
      <c r="M27" s="83"/>
      <c r="N27" s="83"/>
      <c r="O27" s="83"/>
      <c r="P27" s="19"/>
      <c r="Q27" s="83"/>
      <c r="R27" s="83"/>
      <c r="S27" s="19"/>
      <c r="T27" s="83"/>
      <c r="U27" s="214"/>
      <c r="V27" s="214"/>
      <c r="W27" s="214"/>
    </row>
    <row r="28" spans="1:40" ht="15.45" customHeight="1" x14ac:dyDescent="0.3">
      <c r="A28" s="114" t="s">
        <v>36</v>
      </c>
      <c r="B28" s="115"/>
      <c r="C28" s="115"/>
      <c r="D28" s="115"/>
      <c r="E28" s="116"/>
      <c r="F28" s="115"/>
      <c r="G28" s="115"/>
      <c r="H28" s="115"/>
      <c r="I28" s="115"/>
      <c r="J28" s="115"/>
      <c r="K28" s="115"/>
      <c r="L28" s="115"/>
      <c r="M28" s="115"/>
      <c r="N28" s="115"/>
      <c r="O28" s="115"/>
      <c r="P28" s="117"/>
      <c r="Q28" s="18" t="s">
        <v>14</v>
      </c>
      <c r="R28" s="84"/>
      <c r="S28" s="1"/>
      <c r="T28" s="84" t="s">
        <v>33</v>
      </c>
      <c r="U28" s="213">
        <v>74</v>
      </c>
      <c r="V28" s="213">
        <v>59</v>
      </c>
      <c r="W28" s="213">
        <v>-15</v>
      </c>
    </row>
    <row r="29" spans="1:40" ht="15.45" customHeight="1" x14ac:dyDescent="0.3">
      <c r="A29" s="34"/>
    </row>
    <row r="30" spans="1:40" ht="15.45" customHeight="1" x14ac:dyDescent="0.3">
      <c r="A30" s="34"/>
      <c r="B30" s="34"/>
      <c r="D30" s="64"/>
    </row>
    <row r="33" spans="1:55" ht="24.45" customHeight="1" x14ac:dyDescent="0.3">
      <c r="A33" s="14"/>
      <c r="B33" s="22" t="s">
        <v>107</v>
      </c>
      <c r="C33" s="14"/>
      <c r="D33" s="14"/>
      <c r="E33" s="22"/>
      <c r="F33" s="14"/>
      <c r="G33" s="14"/>
      <c r="H33" s="14"/>
      <c r="I33" s="14"/>
      <c r="J33" s="14"/>
      <c r="K33" s="14"/>
      <c r="L33" s="14"/>
      <c r="M33" s="14"/>
      <c r="N33" s="14"/>
      <c r="O33" s="14"/>
      <c r="P33" s="14"/>
      <c r="Y33" s="23" t="s">
        <v>108</v>
      </c>
      <c r="Z33" s="14"/>
      <c r="AA33" s="14"/>
      <c r="AB33" s="23"/>
      <c r="AC33" s="14"/>
      <c r="AD33" s="14"/>
      <c r="AE33" s="14"/>
      <c r="AF33" s="14"/>
      <c r="AG33" s="14"/>
      <c r="AH33" s="14"/>
      <c r="AI33" s="14"/>
      <c r="AJ33" s="14"/>
      <c r="AK33" s="14"/>
      <c r="AL33" s="14"/>
      <c r="AM33" s="14"/>
    </row>
    <row r="34" spans="1:55" ht="16.2" customHeight="1" x14ac:dyDescent="0.3">
      <c r="A34" s="14"/>
      <c r="B34" s="14"/>
      <c r="C34" s="14"/>
      <c r="D34" s="28"/>
      <c r="E34" s="11"/>
      <c r="F34" s="11"/>
      <c r="G34" s="28"/>
      <c r="H34" s="9"/>
      <c r="I34" s="28"/>
      <c r="J34" s="28"/>
      <c r="K34" s="28"/>
      <c r="L34" s="28"/>
      <c r="M34" s="10"/>
      <c r="N34" s="14"/>
      <c r="O34" s="3" t="s">
        <v>37</v>
      </c>
      <c r="P34" s="14"/>
      <c r="Y34" s="14"/>
      <c r="Z34" s="14"/>
      <c r="AA34" s="21"/>
      <c r="AB34" s="11"/>
      <c r="AC34" s="11"/>
      <c r="AD34" s="21"/>
      <c r="AE34" s="9"/>
      <c r="AF34" s="21"/>
      <c r="AG34" s="21"/>
      <c r="AH34" s="21"/>
      <c r="AI34" s="21"/>
      <c r="AJ34" s="10"/>
      <c r="AK34" s="14"/>
      <c r="AL34" s="3" t="s">
        <v>37</v>
      </c>
      <c r="AM34" s="14"/>
    </row>
    <row r="35" spans="1:55" ht="16.2" customHeight="1" x14ac:dyDescent="0.3">
      <c r="A35" s="14"/>
      <c r="B35" s="14"/>
      <c r="C35" s="28"/>
      <c r="D35" s="28"/>
      <c r="E35" s="11"/>
      <c r="F35" s="11"/>
      <c r="G35" s="28"/>
      <c r="H35" s="28"/>
      <c r="I35" s="9"/>
      <c r="J35" s="28"/>
      <c r="K35" s="28"/>
      <c r="L35" s="10"/>
      <c r="M35" s="10"/>
      <c r="N35" s="14"/>
      <c r="O35" s="11"/>
      <c r="P35" s="16" t="s">
        <v>3</v>
      </c>
      <c r="Y35" s="14"/>
      <c r="Z35" s="21"/>
      <c r="AA35" s="21"/>
      <c r="AB35" s="11"/>
      <c r="AC35" s="11"/>
      <c r="AD35" s="21"/>
      <c r="AE35" s="21"/>
      <c r="AF35" s="9"/>
      <c r="AG35" s="21"/>
      <c r="AH35" s="21"/>
      <c r="AI35" s="10"/>
      <c r="AJ35" s="10"/>
      <c r="AK35" s="14"/>
      <c r="AL35" s="11"/>
      <c r="AM35" s="16" t="s">
        <v>3</v>
      </c>
    </row>
    <row r="36" spans="1:55" ht="16.2" customHeight="1" x14ac:dyDescent="0.3">
      <c r="A36" s="14"/>
      <c r="B36" s="28"/>
      <c r="C36" s="28"/>
      <c r="D36" s="28"/>
      <c r="E36" s="28"/>
      <c r="F36" s="7"/>
      <c r="G36" s="7"/>
      <c r="H36" s="28"/>
      <c r="I36" s="9"/>
      <c r="J36" s="28"/>
      <c r="K36" s="10"/>
      <c r="L36" s="10"/>
      <c r="M36" s="10"/>
      <c r="N36" s="14"/>
      <c r="O36" s="6"/>
      <c r="P36" s="16" t="s">
        <v>2</v>
      </c>
      <c r="Y36" s="21"/>
      <c r="Z36" s="21"/>
      <c r="AA36" s="21"/>
      <c r="AB36" s="21"/>
      <c r="AC36" s="7"/>
      <c r="AD36" s="7"/>
      <c r="AE36" s="21"/>
      <c r="AF36" s="9"/>
      <c r="AG36" s="21"/>
      <c r="AH36" s="10"/>
      <c r="AI36" s="10"/>
      <c r="AJ36" s="10"/>
      <c r="AK36" s="14"/>
      <c r="AL36" s="6"/>
      <c r="AM36" s="16" t="s">
        <v>2</v>
      </c>
    </row>
    <row r="37" spans="1:55" ht="16.2" customHeight="1" x14ac:dyDescent="0.3">
      <c r="A37" s="14"/>
      <c r="B37" s="6"/>
      <c r="C37" s="6"/>
      <c r="D37" s="10"/>
      <c r="E37" s="10"/>
      <c r="F37" s="7"/>
      <c r="G37" s="7"/>
      <c r="H37" s="28"/>
      <c r="I37" s="9"/>
      <c r="J37" s="28"/>
      <c r="K37" s="28"/>
      <c r="L37" s="28"/>
      <c r="M37" s="28"/>
      <c r="N37" s="14"/>
      <c r="O37" s="10"/>
      <c r="P37" s="16" t="s">
        <v>38</v>
      </c>
      <c r="Y37" s="6"/>
      <c r="Z37" s="6"/>
      <c r="AA37" s="10"/>
      <c r="AB37" s="10"/>
      <c r="AC37" s="7"/>
      <c r="AD37" s="7"/>
      <c r="AE37" s="21"/>
      <c r="AF37" s="9"/>
      <c r="AG37" s="21"/>
      <c r="AH37" s="21"/>
      <c r="AI37" s="10"/>
      <c r="AJ37" s="10"/>
      <c r="AK37" s="14"/>
      <c r="AL37" s="10"/>
      <c r="AM37" s="16" t="s">
        <v>38</v>
      </c>
    </row>
    <row r="38" spans="1:55" ht="16.2" customHeight="1" x14ac:dyDescent="0.3">
      <c r="A38" s="14"/>
      <c r="B38" s="6"/>
      <c r="C38" s="6"/>
      <c r="D38" s="10"/>
      <c r="E38" s="10"/>
      <c r="F38" s="28"/>
      <c r="G38" s="28"/>
      <c r="H38" s="28"/>
      <c r="I38" s="9"/>
      <c r="J38" s="28"/>
      <c r="K38" s="28"/>
      <c r="L38" s="28"/>
      <c r="M38" s="28"/>
      <c r="N38" s="14"/>
      <c r="O38" s="7"/>
      <c r="P38" s="25" t="s">
        <v>12</v>
      </c>
      <c r="Y38" s="6"/>
      <c r="Z38" s="6"/>
      <c r="AA38" s="10"/>
      <c r="AB38" s="10"/>
      <c r="AC38" s="7"/>
      <c r="AD38" s="7"/>
      <c r="AE38" s="21"/>
      <c r="AF38" s="9"/>
      <c r="AG38" s="21"/>
      <c r="AH38" s="21"/>
      <c r="AI38" s="21"/>
      <c r="AJ38" s="10"/>
      <c r="AK38" s="14"/>
      <c r="AL38" s="7"/>
      <c r="AM38" s="25" t="s">
        <v>12</v>
      </c>
    </row>
    <row r="39" spans="1:55" ht="16.2" customHeight="1" x14ac:dyDescent="0.3">
      <c r="A39" s="14"/>
      <c r="B39" s="6"/>
      <c r="C39" s="6"/>
      <c r="D39" s="28"/>
      <c r="E39" s="28"/>
      <c r="F39" s="28"/>
      <c r="G39" s="28"/>
      <c r="H39" s="28"/>
      <c r="I39" s="28"/>
      <c r="J39" s="9"/>
      <c r="K39" s="28"/>
      <c r="L39" s="28"/>
      <c r="M39" s="28"/>
      <c r="N39" s="14"/>
      <c r="O39" s="8"/>
      <c r="P39" s="25" t="s">
        <v>64</v>
      </c>
      <c r="Y39" s="6"/>
      <c r="Z39" s="21"/>
      <c r="AA39" s="21"/>
      <c r="AB39" s="21"/>
      <c r="AC39" s="21"/>
      <c r="AD39" s="21"/>
      <c r="AE39" s="21"/>
      <c r="AF39" s="21"/>
      <c r="AG39" s="9"/>
      <c r="AH39" s="21"/>
      <c r="AI39" s="21"/>
      <c r="AJ39" s="8"/>
      <c r="AK39" s="14"/>
      <c r="AL39" s="8"/>
      <c r="AM39" s="25" t="s">
        <v>64</v>
      </c>
    </row>
    <row r="40" spans="1:55" ht="16.2" customHeight="1" x14ac:dyDescent="0.3">
      <c r="A40" s="14"/>
      <c r="B40" s="6"/>
      <c r="C40" s="6"/>
      <c r="D40" s="28"/>
      <c r="E40" s="28"/>
      <c r="F40" s="28"/>
      <c r="G40" s="28"/>
      <c r="H40" s="28"/>
      <c r="I40" s="28"/>
      <c r="J40" s="9"/>
      <c r="K40" s="28"/>
      <c r="L40" s="7"/>
      <c r="M40" s="14"/>
      <c r="N40" s="14"/>
      <c r="O40" s="9"/>
      <c r="P40" s="25" t="s">
        <v>8</v>
      </c>
      <c r="Y40" s="6"/>
      <c r="Z40" s="21"/>
      <c r="AA40" s="21"/>
      <c r="AB40" s="21"/>
      <c r="AC40" s="21"/>
      <c r="AD40" s="21"/>
      <c r="AE40" s="21"/>
      <c r="AF40" s="21"/>
      <c r="AG40" s="9"/>
      <c r="AH40" s="21"/>
      <c r="AI40" s="7"/>
      <c r="AJ40" s="15"/>
      <c r="AK40" s="14"/>
      <c r="AL40" s="9"/>
      <c r="AM40" s="25" t="s">
        <v>8</v>
      </c>
    </row>
    <row r="41" spans="1:55" ht="16.2" customHeight="1" x14ac:dyDescent="0.3">
      <c r="A41" s="14"/>
      <c r="B41" s="13"/>
      <c r="C41" s="13"/>
      <c r="D41" s="28"/>
      <c r="E41" s="28"/>
      <c r="F41" s="28"/>
      <c r="G41" s="28"/>
      <c r="H41" s="28"/>
      <c r="I41" s="28"/>
      <c r="J41" s="28"/>
      <c r="K41" s="9"/>
      <c r="L41" s="7"/>
      <c r="M41" s="14"/>
      <c r="N41" s="14"/>
      <c r="O41" s="15"/>
      <c r="P41" s="16"/>
      <c r="Y41" s="13"/>
      <c r="Z41" s="8"/>
      <c r="AA41" s="8"/>
      <c r="AB41" s="8"/>
      <c r="AC41" s="8"/>
      <c r="AD41" s="8"/>
      <c r="AE41" s="8"/>
      <c r="AF41" s="8"/>
      <c r="AG41" s="8"/>
      <c r="AH41" s="9"/>
      <c r="AI41" s="7"/>
      <c r="AJ41" s="15"/>
      <c r="AK41" s="14"/>
      <c r="AL41" s="15"/>
      <c r="AM41" s="16"/>
    </row>
    <row r="44" spans="1:55" ht="23.4" x14ac:dyDescent="0.45">
      <c r="A44" s="202" t="s">
        <v>40</v>
      </c>
    </row>
    <row r="45" spans="1:55" ht="22.2" customHeight="1" x14ac:dyDescent="0.3">
      <c r="A45" s="5" t="s">
        <v>58</v>
      </c>
    </row>
    <row r="46" spans="1:55" ht="22.2" customHeight="1" x14ac:dyDescent="0.3">
      <c r="C46" s="14"/>
      <c r="D46" s="23" t="s">
        <v>110</v>
      </c>
      <c r="E46" s="24"/>
      <c r="F46" s="14"/>
      <c r="G46" s="14"/>
      <c r="H46" s="14"/>
      <c r="I46" s="14"/>
      <c r="J46" s="14"/>
      <c r="K46" s="14"/>
      <c r="L46" s="14"/>
      <c r="M46" s="14"/>
      <c r="N46" s="14"/>
      <c r="O46" s="14"/>
      <c r="Z46" s="14"/>
      <c r="AA46" s="23" t="s">
        <v>111</v>
      </c>
      <c r="AB46" s="24"/>
      <c r="AC46" s="14"/>
      <c r="AD46" s="14"/>
      <c r="AE46" s="14"/>
      <c r="AF46" s="14"/>
      <c r="AG46" s="14"/>
      <c r="AH46" s="14"/>
      <c r="AI46" s="14"/>
      <c r="AJ46" s="14"/>
      <c r="AK46" s="14"/>
      <c r="AL46" s="14"/>
      <c r="AR46" s="5"/>
      <c r="AU46" s="60"/>
    </row>
    <row r="47" spans="1:55" ht="16.2" customHeight="1" x14ac:dyDescent="0.3">
      <c r="B47" s="36"/>
      <c r="C47" s="36"/>
      <c r="D47" s="239">
        <v>43</v>
      </c>
      <c r="E47" s="45">
        <v>98</v>
      </c>
      <c r="F47" s="45">
        <v>96</v>
      </c>
      <c r="G47" s="239">
        <v>42</v>
      </c>
      <c r="H47" s="38"/>
      <c r="I47" s="239">
        <v>44</v>
      </c>
      <c r="J47" s="239">
        <v>45</v>
      </c>
      <c r="K47" s="239">
        <v>42</v>
      </c>
      <c r="L47" s="239">
        <v>41</v>
      </c>
      <c r="M47" s="45">
        <v>123</v>
      </c>
      <c r="N47" s="14"/>
      <c r="O47" s="3" t="s">
        <v>10</v>
      </c>
      <c r="Y47" s="40"/>
      <c r="Z47" s="40"/>
      <c r="AA47" s="240">
        <v>49</v>
      </c>
      <c r="AB47" s="45">
        <v>94</v>
      </c>
      <c r="AC47" s="45">
        <v>96</v>
      </c>
      <c r="AD47" s="240">
        <v>46</v>
      </c>
      <c r="AE47" s="42"/>
      <c r="AF47" s="240">
        <v>48</v>
      </c>
      <c r="AG47" s="240">
        <v>47</v>
      </c>
      <c r="AH47" s="240">
        <v>48</v>
      </c>
      <c r="AI47" s="240">
        <v>46</v>
      </c>
      <c r="AJ47" s="45">
        <v>135.30000000000001</v>
      </c>
      <c r="AK47" s="14"/>
      <c r="AL47" s="3" t="s">
        <v>10</v>
      </c>
      <c r="AR47" s="61"/>
      <c r="AS47" s="61"/>
      <c r="AT47" s="61"/>
      <c r="AU47" s="62"/>
      <c r="AV47" s="62"/>
      <c r="AW47" s="61"/>
      <c r="AX47" s="61"/>
      <c r="AY47" s="61"/>
      <c r="AZ47" s="61"/>
      <c r="BA47" s="61"/>
      <c r="BB47" s="61"/>
      <c r="BC47" s="62"/>
    </row>
    <row r="48" spans="1:55" ht="16.2" customHeight="1" x14ac:dyDescent="0.3">
      <c r="B48" s="36"/>
      <c r="C48" s="239">
        <v>43</v>
      </c>
      <c r="D48" s="239">
        <v>42</v>
      </c>
      <c r="E48" s="45">
        <v>97</v>
      </c>
      <c r="F48" s="45">
        <v>97</v>
      </c>
      <c r="G48" s="239">
        <v>40</v>
      </c>
      <c r="H48" s="239">
        <v>44</v>
      </c>
      <c r="I48" s="38"/>
      <c r="J48" s="239">
        <v>40</v>
      </c>
      <c r="K48" s="239">
        <v>44</v>
      </c>
      <c r="L48" s="45">
        <v>121</v>
      </c>
      <c r="M48" s="45">
        <v>125</v>
      </c>
      <c r="N48" s="14"/>
      <c r="O48" s="45"/>
      <c r="P48" s="16" t="s">
        <v>39</v>
      </c>
      <c r="Y48" s="40"/>
      <c r="Z48" s="240">
        <v>49</v>
      </c>
      <c r="AA48" s="240">
        <v>50</v>
      </c>
      <c r="AB48" s="45">
        <v>90</v>
      </c>
      <c r="AC48" s="45">
        <v>92</v>
      </c>
      <c r="AD48" s="240">
        <v>47</v>
      </c>
      <c r="AE48" s="240">
        <v>47</v>
      </c>
      <c r="AF48" s="42"/>
      <c r="AG48" s="240">
        <v>48</v>
      </c>
      <c r="AH48" s="240">
        <v>48</v>
      </c>
      <c r="AI48" s="45">
        <v>133.1</v>
      </c>
      <c r="AJ48" s="45">
        <v>137.5</v>
      </c>
      <c r="AK48" s="14"/>
      <c r="AL48" s="45"/>
      <c r="AM48" s="16" t="s">
        <v>39</v>
      </c>
      <c r="AR48" s="61"/>
      <c r="AS48" s="61"/>
      <c r="AT48" s="61"/>
      <c r="AU48" s="62"/>
      <c r="AV48" s="62"/>
      <c r="AW48" s="61"/>
      <c r="AX48" s="61"/>
      <c r="AY48" s="61"/>
      <c r="AZ48" s="61"/>
      <c r="BA48" s="61"/>
      <c r="BB48" s="62"/>
      <c r="BC48" s="62"/>
    </row>
    <row r="49" spans="1:55" ht="16.2" customHeight="1" x14ac:dyDescent="0.3">
      <c r="B49" s="239">
        <v>42</v>
      </c>
      <c r="C49" s="239">
        <v>41</v>
      </c>
      <c r="D49" s="239">
        <v>43</v>
      </c>
      <c r="E49" s="239">
        <v>44</v>
      </c>
      <c r="F49" s="39"/>
      <c r="G49" s="39"/>
      <c r="H49" s="239">
        <v>43</v>
      </c>
      <c r="I49" s="38"/>
      <c r="J49" s="239">
        <v>41</v>
      </c>
      <c r="K49" s="45">
        <v>123</v>
      </c>
      <c r="L49" s="45">
        <v>123</v>
      </c>
      <c r="M49" s="45">
        <v>123</v>
      </c>
      <c r="N49" s="14"/>
      <c r="O49" s="7"/>
      <c r="P49" s="16" t="s">
        <v>12</v>
      </c>
      <c r="Y49" s="240">
        <v>50</v>
      </c>
      <c r="Z49" s="240">
        <v>49</v>
      </c>
      <c r="AA49" s="240">
        <v>50</v>
      </c>
      <c r="AB49" s="240">
        <v>48</v>
      </c>
      <c r="AC49" s="43"/>
      <c r="AD49" s="43"/>
      <c r="AE49" s="240">
        <v>47</v>
      </c>
      <c r="AF49" s="42"/>
      <c r="AG49" s="240">
        <v>46</v>
      </c>
      <c r="AH49" s="45">
        <v>135.30000000000001</v>
      </c>
      <c r="AI49" s="45">
        <v>135.30000000000001</v>
      </c>
      <c r="AJ49" s="45">
        <v>135.30000000000001</v>
      </c>
      <c r="AK49" s="14"/>
      <c r="AL49" s="7"/>
      <c r="AM49" s="16" t="s">
        <v>12</v>
      </c>
      <c r="AR49" s="61"/>
      <c r="AS49" s="61"/>
      <c r="AT49" s="61"/>
      <c r="AU49" s="61"/>
      <c r="AV49" s="61"/>
      <c r="AW49" s="61"/>
      <c r="AX49" s="61"/>
      <c r="AY49" s="61"/>
      <c r="AZ49" s="61"/>
      <c r="BA49" s="62"/>
      <c r="BB49" s="62"/>
      <c r="BC49" s="62"/>
    </row>
    <row r="50" spans="1:55" ht="16.2" customHeight="1" x14ac:dyDescent="0.3">
      <c r="B50" s="45">
        <v>91</v>
      </c>
      <c r="C50" s="45">
        <v>89</v>
      </c>
      <c r="D50" s="45">
        <v>93</v>
      </c>
      <c r="E50" s="45">
        <v>84</v>
      </c>
      <c r="F50" s="39"/>
      <c r="G50" s="39"/>
      <c r="H50" s="239">
        <v>40</v>
      </c>
      <c r="I50" s="38"/>
      <c r="J50" s="239">
        <v>40</v>
      </c>
      <c r="K50" s="239">
        <v>40</v>
      </c>
      <c r="L50" s="239">
        <v>44</v>
      </c>
      <c r="M50" s="239">
        <v>46</v>
      </c>
      <c r="N50" s="14"/>
      <c r="O50" s="8"/>
      <c r="P50" s="16" t="s">
        <v>64</v>
      </c>
      <c r="Y50" s="45">
        <v>54</v>
      </c>
      <c r="Z50" s="45">
        <v>50</v>
      </c>
      <c r="AA50" s="45">
        <v>56</v>
      </c>
      <c r="AB50" s="45">
        <v>53</v>
      </c>
      <c r="AC50" s="43"/>
      <c r="AD50" s="43"/>
      <c r="AE50" s="240">
        <v>46</v>
      </c>
      <c r="AF50" s="42"/>
      <c r="AG50" s="240">
        <v>47</v>
      </c>
      <c r="AH50" s="240">
        <v>48</v>
      </c>
      <c r="AI50" s="45">
        <v>50</v>
      </c>
      <c r="AJ50" s="45">
        <v>50</v>
      </c>
      <c r="AK50" s="14"/>
      <c r="AL50" s="8"/>
      <c r="AM50" s="16" t="s">
        <v>64</v>
      </c>
      <c r="AR50" s="62"/>
      <c r="AS50" s="62"/>
      <c r="AT50" s="62"/>
      <c r="AU50" s="62"/>
      <c r="AV50" s="61"/>
      <c r="AW50" s="61"/>
      <c r="AX50" s="61"/>
      <c r="AY50" s="61"/>
      <c r="AZ50" s="61"/>
      <c r="BA50" s="61"/>
      <c r="BB50" s="62"/>
      <c r="BC50" s="62"/>
    </row>
    <row r="51" spans="1:55" ht="16.2" customHeight="1" x14ac:dyDescent="0.3">
      <c r="B51" s="45">
        <v>93</v>
      </c>
      <c r="C51" s="45">
        <v>92</v>
      </c>
      <c r="D51" s="45">
        <v>91</v>
      </c>
      <c r="E51" s="45">
        <v>89</v>
      </c>
      <c r="F51" s="239">
        <v>45</v>
      </c>
      <c r="G51" s="239">
        <v>41</v>
      </c>
      <c r="H51" s="239">
        <v>42</v>
      </c>
      <c r="I51" s="38"/>
      <c r="J51" s="239">
        <v>43</v>
      </c>
      <c r="K51" s="239">
        <v>43</v>
      </c>
      <c r="L51" s="239">
        <v>43</v>
      </c>
      <c r="M51" s="239">
        <v>43</v>
      </c>
      <c r="N51" s="14"/>
      <c r="O51" s="9"/>
      <c r="P51" s="16" t="s">
        <v>8</v>
      </c>
      <c r="Y51" s="45">
        <v>53</v>
      </c>
      <c r="Z51" s="45">
        <v>50</v>
      </c>
      <c r="AA51" s="45">
        <v>54</v>
      </c>
      <c r="AB51" s="45">
        <v>54</v>
      </c>
      <c r="AC51" s="43"/>
      <c r="AD51" s="43"/>
      <c r="AE51" s="240">
        <v>46</v>
      </c>
      <c r="AF51" s="42"/>
      <c r="AG51" s="240">
        <v>48</v>
      </c>
      <c r="AH51" s="240">
        <v>48</v>
      </c>
      <c r="AI51" s="240">
        <v>48</v>
      </c>
      <c r="AJ51" s="45">
        <v>50</v>
      </c>
      <c r="AK51" s="14"/>
      <c r="AL51" s="9"/>
      <c r="AM51" s="16" t="s">
        <v>8</v>
      </c>
      <c r="AR51" s="62"/>
      <c r="AS51" s="62"/>
      <c r="AT51" s="62"/>
      <c r="AU51" s="62"/>
      <c r="AV51" s="61"/>
      <c r="AW51" s="61"/>
      <c r="AX51" s="61"/>
      <c r="AY51" s="61"/>
      <c r="AZ51" s="61"/>
      <c r="BA51" s="61"/>
      <c r="BB51" s="61"/>
      <c r="BC51" s="62"/>
    </row>
    <row r="52" spans="1:55" ht="16.2" customHeight="1" x14ac:dyDescent="0.3">
      <c r="B52" s="45">
        <v>92</v>
      </c>
      <c r="C52" s="45">
        <v>93</v>
      </c>
      <c r="D52" s="239">
        <v>41</v>
      </c>
      <c r="E52" s="239">
        <v>45</v>
      </c>
      <c r="F52" s="239">
        <v>42</v>
      </c>
      <c r="G52" s="239">
        <v>43</v>
      </c>
      <c r="H52" s="239">
        <v>43</v>
      </c>
      <c r="I52" s="239">
        <v>44</v>
      </c>
      <c r="J52" s="38"/>
      <c r="K52" s="239">
        <v>45</v>
      </c>
      <c r="L52" s="239">
        <v>44</v>
      </c>
      <c r="M52" s="239">
        <v>42</v>
      </c>
      <c r="N52" s="14"/>
      <c r="Y52" s="45">
        <v>54</v>
      </c>
      <c r="Z52" s="240">
        <v>40</v>
      </c>
      <c r="AA52" s="240">
        <v>48</v>
      </c>
      <c r="AB52" s="240">
        <v>49</v>
      </c>
      <c r="AC52" s="240">
        <v>49</v>
      </c>
      <c r="AD52" s="240">
        <v>48</v>
      </c>
      <c r="AE52" s="240">
        <v>46</v>
      </c>
      <c r="AF52" s="240">
        <v>47</v>
      </c>
      <c r="AG52" s="42"/>
      <c r="AH52" s="240">
        <v>48</v>
      </c>
      <c r="AI52" s="240">
        <v>47</v>
      </c>
      <c r="AJ52" s="241">
        <v>48</v>
      </c>
      <c r="AK52" s="14"/>
      <c r="AL52" s="20"/>
      <c r="AM52" s="46"/>
      <c r="AR52" s="62"/>
      <c r="AS52" s="61"/>
      <c r="AT52" s="61"/>
      <c r="AU52" s="61"/>
      <c r="AV52" s="61"/>
      <c r="AW52" s="61"/>
      <c r="AX52" s="61"/>
      <c r="AY52" s="61"/>
      <c r="AZ52" s="61"/>
      <c r="BA52" s="61"/>
      <c r="BB52" s="61"/>
      <c r="BC52" s="61"/>
    </row>
    <row r="53" spans="1:55" ht="16.2" customHeight="1" x14ac:dyDescent="0.3">
      <c r="B53" s="45">
        <v>94</v>
      </c>
      <c r="C53" s="45">
        <v>90</v>
      </c>
      <c r="D53" s="239">
        <v>44</v>
      </c>
      <c r="E53" s="239">
        <v>42</v>
      </c>
      <c r="F53" s="239">
        <v>43</v>
      </c>
      <c r="G53" s="239">
        <v>42</v>
      </c>
      <c r="H53" s="239">
        <v>43</v>
      </c>
      <c r="I53" s="239">
        <v>40</v>
      </c>
      <c r="J53" s="38"/>
      <c r="K53" s="239">
        <v>45</v>
      </c>
      <c r="L53" s="39"/>
      <c r="M53" s="36"/>
      <c r="N53" s="14"/>
      <c r="Y53" s="45">
        <v>53</v>
      </c>
      <c r="Z53" s="240">
        <v>42</v>
      </c>
      <c r="AA53" s="240">
        <v>49</v>
      </c>
      <c r="AB53" s="240">
        <v>50</v>
      </c>
      <c r="AC53" s="240">
        <v>48</v>
      </c>
      <c r="AD53" s="240">
        <v>46</v>
      </c>
      <c r="AE53" s="240">
        <v>47</v>
      </c>
      <c r="AF53" s="240">
        <v>48</v>
      </c>
      <c r="AG53" s="42"/>
      <c r="AH53" s="240">
        <v>48</v>
      </c>
      <c r="AI53" s="43"/>
      <c r="AJ53" s="40"/>
      <c r="AK53" s="14"/>
      <c r="AL53" s="20"/>
      <c r="AM53" s="46"/>
      <c r="AR53" s="62"/>
      <c r="AS53" s="61"/>
      <c r="AT53" s="61"/>
      <c r="AU53" s="61"/>
      <c r="AV53" s="61"/>
      <c r="AW53" s="61"/>
      <c r="AX53" s="61"/>
      <c r="AY53" s="61"/>
      <c r="AZ53" s="61"/>
      <c r="BA53" s="61"/>
      <c r="BB53" s="61"/>
      <c r="BC53" s="61"/>
    </row>
    <row r="54" spans="1:55" ht="16.2" customHeight="1" x14ac:dyDescent="0.3">
      <c r="B54" s="45">
        <v>92</v>
      </c>
      <c r="C54" s="45">
        <v>91</v>
      </c>
      <c r="D54" s="239">
        <v>45</v>
      </c>
      <c r="E54" s="239">
        <v>41</v>
      </c>
      <c r="F54" s="239">
        <v>42</v>
      </c>
      <c r="G54" s="239">
        <v>44</v>
      </c>
      <c r="H54" s="239">
        <v>45</v>
      </c>
      <c r="I54" s="239">
        <v>40</v>
      </c>
      <c r="J54" s="239">
        <v>41</v>
      </c>
      <c r="K54" s="38"/>
      <c r="L54" s="39"/>
      <c r="M54" s="36"/>
      <c r="N54" s="14"/>
      <c r="O54" s="20"/>
      <c r="Y54" s="45">
        <v>52</v>
      </c>
      <c r="Z54" s="241">
        <v>44</v>
      </c>
      <c r="AA54" s="241">
        <v>48</v>
      </c>
      <c r="AB54" s="241">
        <v>50</v>
      </c>
      <c r="AC54" s="241">
        <v>49</v>
      </c>
      <c r="AD54" s="241">
        <v>48</v>
      </c>
      <c r="AE54" s="241">
        <v>47</v>
      </c>
      <c r="AF54" s="241">
        <v>48</v>
      </c>
      <c r="AG54" s="241">
        <v>46</v>
      </c>
      <c r="AH54" s="42"/>
      <c r="AI54" s="43"/>
      <c r="AJ54" s="40"/>
      <c r="AK54" s="14"/>
      <c r="AL54" s="15"/>
      <c r="AR54" s="62"/>
      <c r="AS54" s="61"/>
      <c r="AT54" s="61"/>
      <c r="AU54" s="61"/>
      <c r="AV54" s="61"/>
      <c r="AW54" s="61"/>
      <c r="AX54" s="61"/>
      <c r="AY54" s="61"/>
      <c r="AZ54" s="61"/>
      <c r="BA54" s="61"/>
      <c r="BB54" s="61"/>
      <c r="BC54" s="61"/>
    </row>
    <row r="57" spans="1:55" ht="15" thickBot="1" x14ac:dyDescent="0.35">
      <c r="A57" s="5" t="s">
        <v>97</v>
      </c>
      <c r="S57" s="23" t="s">
        <v>109</v>
      </c>
      <c r="T57" s="14"/>
      <c r="U57" s="14"/>
      <c r="AP57" s="23" t="s">
        <v>112</v>
      </c>
      <c r="AQ57" s="14"/>
      <c r="AR57" s="14"/>
    </row>
    <row r="58" spans="1:55" ht="25.95" customHeight="1" thickBot="1" x14ac:dyDescent="0.35">
      <c r="C58" s="14"/>
      <c r="D58" s="23" t="s">
        <v>110</v>
      </c>
      <c r="E58" s="24"/>
      <c r="F58" s="14"/>
      <c r="G58" s="14"/>
      <c r="H58" s="14"/>
      <c r="I58" s="14"/>
      <c r="J58" s="14"/>
      <c r="K58" s="14"/>
      <c r="L58" s="14"/>
      <c r="M58" s="14"/>
      <c r="N58" s="14"/>
      <c r="O58" s="14"/>
      <c r="S58" s="57" t="s">
        <v>11</v>
      </c>
      <c r="T58" s="109"/>
      <c r="U58" s="58"/>
      <c r="V58" s="222" t="s">
        <v>9</v>
      </c>
      <c r="W58" s="110" t="s">
        <v>65</v>
      </c>
      <c r="X58" s="54"/>
      <c r="Z58" s="14"/>
      <c r="AA58" s="23" t="s">
        <v>111</v>
      </c>
      <c r="AB58" s="24"/>
      <c r="AC58" s="14"/>
      <c r="AD58" s="14"/>
      <c r="AE58" s="14"/>
      <c r="AF58" s="14"/>
      <c r="AG58" s="14"/>
      <c r="AH58" s="14"/>
      <c r="AI58" s="14"/>
      <c r="AJ58" s="14"/>
      <c r="AK58" s="14"/>
      <c r="AL58" s="14"/>
      <c r="AP58" s="56" t="s">
        <v>11</v>
      </c>
      <c r="AQ58" s="57"/>
      <c r="AR58" s="58"/>
      <c r="AS58" s="222" t="s">
        <v>9</v>
      </c>
      <c r="AT58" s="110" t="s">
        <v>65</v>
      </c>
    </row>
    <row r="59" spans="1:55" ht="16.2" customHeight="1" x14ac:dyDescent="0.3">
      <c r="B59" s="36"/>
      <c r="C59" s="36"/>
      <c r="D59" s="37"/>
      <c r="E59" s="45">
        <f>$W$59</f>
        <v>0</v>
      </c>
      <c r="F59" s="45">
        <f>$W$59</f>
        <v>0</v>
      </c>
      <c r="G59" s="37"/>
      <c r="H59" s="38"/>
      <c r="I59" s="37"/>
      <c r="J59" s="37"/>
      <c r="K59" s="37"/>
      <c r="L59" s="37"/>
      <c r="M59" s="45">
        <f>$W$60</f>
        <v>0</v>
      </c>
      <c r="N59" s="14"/>
      <c r="O59" s="3" t="s">
        <v>10</v>
      </c>
      <c r="S59" s="47" t="s">
        <v>76</v>
      </c>
      <c r="T59" s="48"/>
      <c r="U59" s="51"/>
      <c r="V59" s="203">
        <v>4</v>
      </c>
      <c r="W59" s="53"/>
      <c r="X59" s="55"/>
      <c r="Y59" s="40"/>
      <c r="Z59" s="40"/>
      <c r="AA59" s="41"/>
      <c r="AB59" s="45">
        <f>$AT$59</f>
        <v>0</v>
      </c>
      <c r="AC59" s="45">
        <f>$AT$59</f>
        <v>0</v>
      </c>
      <c r="AD59" s="41"/>
      <c r="AE59" s="42"/>
      <c r="AF59" s="41"/>
      <c r="AG59" s="41"/>
      <c r="AH59" s="41"/>
      <c r="AI59" s="41"/>
      <c r="AJ59" s="45">
        <f>$AT$60</f>
        <v>0</v>
      </c>
      <c r="AK59" s="14"/>
      <c r="AL59" s="3" t="s">
        <v>10</v>
      </c>
      <c r="AP59" s="47" t="s">
        <v>76</v>
      </c>
      <c r="AQ59" s="48"/>
      <c r="AR59" s="51"/>
      <c r="AS59" s="203">
        <v>4</v>
      </c>
      <c r="AT59" s="199"/>
    </row>
    <row r="60" spans="1:55" ht="16.2" customHeight="1" x14ac:dyDescent="0.3">
      <c r="B60" s="36"/>
      <c r="C60" s="37"/>
      <c r="D60" s="37"/>
      <c r="E60" s="45">
        <f>$W$59</f>
        <v>0</v>
      </c>
      <c r="F60" s="45">
        <f>$W$59</f>
        <v>0</v>
      </c>
      <c r="G60" s="37"/>
      <c r="H60" s="37"/>
      <c r="I60" s="38"/>
      <c r="J60" s="37"/>
      <c r="K60" s="37"/>
      <c r="L60" s="45">
        <f t="shared" ref="K60:M61" si="0">$W$60</f>
        <v>0</v>
      </c>
      <c r="M60" s="45">
        <f t="shared" si="0"/>
        <v>0</v>
      </c>
      <c r="N60" s="14"/>
      <c r="O60" s="45"/>
      <c r="P60" s="16" t="s">
        <v>39</v>
      </c>
      <c r="S60" s="49" t="s">
        <v>77</v>
      </c>
      <c r="T60" s="50"/>
      <c r="U60" s="52"/>
      <c r="V60" s="59">
        <v>6</v>
      </c>
      <c r="W60" s="27"/>
      <c r="X60" s="55"/>
      <c r="Y60" s="40"/>
      <c r="Z60" s="41"/>
      <c r="AA60" s="41"/>
      <c r="AB60" s="45">
        <f>$AT$59</f>
        <v>0</v>
      </c>
      <c r="AC60" s="45">
        <f>$AT$59</f>
        <v>0</v>
      </c>
      <c r="AD60" s="41"/>
      <c r="AE60" s="41"/>
      <c r="AF60" s="42"/>
      <c r="AG60" s="41"/>
      <c r="AH60" s="41"/>
      <c r="AI60" s="45">
        <f>$AT$60</f>
        <v>0</v>
      </c>
      <c r="AJ60" s="45">
        <f>$AT$60</f>
        <v>0</v>
      </c>
      <c r="AK60" s="14"/>
      <c r="AL60" s="45"/>
      <c r="AM60" s="16" t="s">
        <v>39</v>
      </c>
      <c r="AP60" s="49" t="s">
        <v>77</v>
      </c>
      <c r="AQ60" s="50"/>
      <c r="AR60" s="52"/>
      <c r="AS60" s="59">
        <v>9</v>
      </c>
      <c r="AT60" s="200"/>
    </row>
    <row r="61" spans="1:55" ht="16.2" customHeight="1" x14ac:dyDescent="0.3">
      <c r="B61" s="37"/>
      <c r="C61" s="37"/>
      <c r="D61" s="37"/>
      <c r="E61" s="37"/>
      <c r="F61" s="39"/>
      <c r="G61" s="39"/>
      <c r="H61" s="37"/>
      <c r="I61" s="38"/>
      <c r="J61" s="37"/>
      <c r="K61" s="45">
        <f t="shared" si="0"/>
        <v>0</v>
      </c>
      <c r="L61" s="45">
        <f t="shared" si="0"/>
        <v>0</v>
      </c>
      <c r="M61" s="45">
        <f t="shared" si="0"/>
        <v>0</v>
      </c>
      <c r="N61" s="14"/>
      <c r="O61" s="7"/>
      <c r="P61" s="25" t="s">
        <v>12</v>
      </c>
      <c r="S61" s="49" t="s">
        <v>78</v>
      </c>
      <c r="T61" s="50"/>
      <c r="U61" s="52"/>
      <c r="V61" s="59">
        <v>14</v>
      </c>
      <c r="W61" s="27"/>
      <c r="X61" s="55"/>
      <c r="Y61" s="41"/>
      <c r="Z61" s="41"/>
      <c r="AA61" s="41"/>
      <c r="AB61" s="41"/>
      <c r="AC61" s="43"/>
      <c r="AD61" s="43"/>
      <c r="AE61" s="41"/>
      <c r="AF61" s="42"/>
      <c r="AG61" s="41"/>
      <c r="AH61" s="45">
        <f>$AT$60</f>
        <v>0</v>
      </c>
      <c r="AI61" s="45">
        <f>$AT$60</f>
        <v>0</v>
      </c>
      <c r="AJ61" s="45">
        <f>$AT$60</f>
        <v>0</v>
      </c>
      <c r="AK61" s="14"/>
      <c r="AL61" s="7"/>
      <c r="AM61" s="25" t="s">
        <v>12</v>
      </c>
      <c r="AP61" s="49" t="s">
        <v>78</v>
      </c>
      <c r="AQ61" s="50"/>
      <c r="AR61" s="52"/>
      <c r="AS61" s="59">
        <v>11</v>
      </c>
      <c r="AT61" s="200"/>
    </row>
    <row r="62" spans="1:55" ht="16.2" customHeight="1" x14ac:dyDescent="0.3">
      <c r="B62" s="45">
        <f t="shared" ref="B62:D66" si="1">$W$61</f>
        <v>0</v>
      </c>
      <c r="C62" s="45">
        <f t="shared" si="1"/>
        <v>0</v>
      </c>
      <c r="D62" s="45">
        <f t="shared" si="1"/>
        <v>0</v>
      </c>
      <c r="E62" s="45">
        <f>$W$61</f>
        <v>0</v>
      </c>
      <c r="F62" s="39"/>
      <c r="G62" s="39"/>
      <c r="H62" s="37"/>
      <c r="I62" s="38"/>
      <c r="J62" s="37"/>
      <c r="K62" s="37"/>
      <c r="L62" s="37"/>
      <c r="M62" s="37"/>
      <c r="N62" s="14"/>
      <c r="O62" s="8"/>
      <c r="P62" s="25" t="s">
        <v>64</v>
      </c>
      <c r="S62" s="35" t="s">
        <v>12</v>
      </c>
      <c r="T62" s="113"/>
      <c r="U62" s="112"/>
      <c r="V62" s="59"/>
      <c r="W62" s="59"/>
      <c r="X62" s="55"/>
      <c r="Y62" s="45">
        <f t="shared" ref="Y62:Z66" si="2">$AT$61</f>
        <v>0</v>
      </c>
      <c r="Z62" s="45">
        <f t="shared" si="2"/>
        <v>0</v>
      </c>
      <c r="AA62" s="45">
        <f>$AT$61</f>
        <v>0</v>
      </c>
      <c r="AB62" s="45">
        <f>$AT$61</f>
        <v>0</v>
      </c>
      <c r="AC62" s="43"/>
      <c r="AD62" s="43"/>
      <c r="AE62" s="41"/>
      <c r="AF62" s="42"/>
      <c r="AG62" s="41"/>
      <c r="AH62" s="41"/>
      <c r="AI62" s="45">
        <f>$AT$60</f>
        <v>0</v>
      </c>
      <c r="AJ62" s="45">
        <f>$AT$60</f>
        <v>0</v>
      </c>
      <c r="AK62" s="14"/>
      <c r="AL62" s="8"/>
      <c r="AM62" s="25" t="s">
        <v>64</v>
      </c>
      <c r="AP62" s="35" t="s">
        <v>12</v>
      </c>
      <c r="AQ62" s="113"/>
      <c r="AR62" s="112"/>
      <c r="AS62" s="59"/>
      <c r="AT62" s="59"/>
    </row>
    <row r="63" spans="1:55" ht="16.2" customHeight="1" x14ac:dyDescent="0.3">
      <c r="B63" s="45">
        <f t="shared" si="1"/>
        <v>0</v>
      </c>
      <c r="C63" s="45">
        <f t="shared" si="1"/>
        <v>0</v>
      </c>
      <c r="D63" s="45">
        <f t="shared" si="1"/>
        <v>0</v>
      </c>
      <c r="E63" s="45">
        <f>$W$61</f>
        <v>0</v>
      </c>
      <c r="F63" s="37"/>
      <c r="G63" s="37"/>
      <c r="H63" s="37"/>
      <c r="I63" s="38"/>
      <c r="J63" s="37"/>
      <c r="K63" s="37"/>
      <c r="L63" s="37"/>
      <c r="M63" s="37"/>
      <c r="N63" s="14"/>
      <c r="O63" s="9"/>
      <c r="P63" s="25" t="s">
        <v>8</v>
      </c>
      <c r="S63" s="35" t="s">
        <v>12</v>
      </c>
      <c r="T63" s="184"/>
      <c r="U63" s="185"/>
      <c r="V63" s="59"/>
      <c r="W63" s="59"/>
      <c r="X63" s="55"/>
      <c r="Y63" s="45">
        <f t="shared" si="2"/>
        <v>0</v>
      </c>
      <c r="Z63" s="45">
        <f t="shared" si="2"/>
        <v>0</v>
      </c>
      <c r="AA63" s="45">
        <f>$AT$61</f>
        <v>0</v>
      </c>
      <c r="AB63" s="45">
        <f>$AT$61</f>
        <v>0</v>
      </c>
      <c r="AC63" s="43"/>
      <c r="AD63" s="43"/>
      <c r="AE63" s="41"/>
      <c r="AF63" s="42"/>
      <c r="AG63" s="41"/>
      <c r="AH63" s="41"/>
      <c r="AI63" s="41"/>
      <c r="AJ63" s="45">
        <f>$AT$60</f>
        <v>0</v>
      </c>
      <c r="AK63" s="14"/>
      <c r="AL63" s="9"/>
      <c r="AM63" s="25" t="s">
        <v>8</v>
      </c>
      <c r="AP63" s="35" t="s">
        <v>12</v>
      </c>
      <c r="AQ63" s="184"/>
      <c r="AR63" s="185"/>
      <c r="AS63" s="59"/>
      <c r="AT63" s="59"/>
    </row>
    <row r="64" spans="1:55" ht="16.2" customHeight="1" x14ac:dyDescent="0.3">
      <c r="B64" s="45">
        <f t="shared" si="1"/>
        <v>0</v>
      </c>
      <c r="C64" s="45">
        <f t="shared" si="1"/>
        <v>0</v>
      </c>
      <c r="D64" s="37"/>
      <c r="E64" s="37"/>
      <c r="F64" s="37"/>
      <c r="G64" s="37"/>
      <c r="H64" s="37"/>
      <c r="I64" s="37"/>
      <c r="J64" s="38"/>
      <c r="K64" s="37"/>
      <c r="L64" s="37"/>
      <c r="M64" s="37"/>
      <c r="N64" s="14"/>
      <c r="S64" s="188" t="s">
        <v>64</v>
      </c>
      <c r="T64" s="187"/>
      <c r="U64" s="186"/>
      <c r="V64" s="189"/>
      <c r="W64" s="59"/>
      <c r="X64" s="55"/>
      <c r="Y64" s="45">
        <f t="shared" si="2"/>
        <v>0</v>
      </c>
      <c r="Z64" s="41"/>
      <c r="AA64" s="41"/>
      <c r="AB64" s="41"/>
      <c r="AC64" s="41"/>
      <c r="AD64" s="41"/>
      <c r="AE64" s="41"/>
      <c r="AF64" s="41"/>
      <c r="AG64" s="42"/>
      <c r="AH64" s="41"/>
      <c r="AI64" s="41"/>
      <c r="AJ64" s="44"/>
      <c r="AK64" s="14"/>
      <c r="AL64" s="20"/>
      <c r="AM64" s="46"/>
      <c r="AP64" s="188" t="s">
        <v>64</v>
      </c>
      <c r="AQ64" s="187"/>
      <c r="AR64" s="186"/>
      <c r="AS64" s="189"/>
      <c r="AT64" s="59"/>
    </row>
    <row r="65" spans="2:46" ht="15.45" customHeight="1" x14ac:dyDescent="0.3">
      <c r="B65" s="45">
        <f t="shared" si="1"/>
        <v>0</v>
      </c>
      <c r="C65" s="45">
        <f t="shared" si="1"/>
        <v>0</v>
      </c>
      <c r="D65" s="37"/>
      <c r="E65" s="37"/>
      <c r="F65" s="37"/>
      <c r="G65" s="37"/>
      <c r="H65" s="37"/>
      <c r="I65" s="37"/>
      <c r="J65" s="38"/>
      <c r="K65" s="37"/>
      <c r="L65" s="39"/>
      <c r="M65" s="36"/>
      <c r="N65" s="14"/>
      <c r="S65" s="188" t="s">
        <v>64</v>
      </c>
      <c r="T65" s="191"/>
      <c r="U65" s="192"/>
      <c r="V65" s="59"/>
      <c r="W65" s="189"/>
      <c r="X65" s="55"/>
      <c r="Y65" s="45">
        <f t="shared" si="2"/>
        <v>0</v>
      </c>
      <c r="Z65" s="41"/>
      <c r="AA65" s="41"/>
      <c r="AB65" s="41"/>
      <c r="AC65" s="41"/>
      <c r="AD65" s="41"/>
      <c r="AE65" s="41"/>
      <c r="AF65" s="41"/>
      <c r="AG65" s="42"/>
      <c r="AH65" s="41"/>
      <c r="AI65" s="43"/>
      <c r="AJ65" s="40"/>
      <c r="AK65" s="14"/>
      <c r="AL65" s="20"/>
      <c r="AM65" s="46"/>
      <c r="AP65" s="188" t="s">
        <v>64</v>
      </c>
      <c r="AQ65" s="191"/>
      <c r="AR65" s="192"/>
      <c r="AS65" s="59"/>
      <c r="AT65" s="189"/>
    </row>
    <row r="66" spans="2:46" ht="16.2" customHeight="1" x14ac:dyDescent="0.3">
      <c r="B66" s="45">
        <f t="shared" si="1"/>
        <v>0</v>
      </c>
      <c r="C66" s="45">
        <f t="shared" si="1"/>
        <v>0</v>
      </c>
      <c r="D66" s="37"/>
      <c r="E66" s="37"/>
      <c r="F66" s="37"/>
      <c r="G66" s="37"/>
      <c r="H66" s="37"/>
      <c r="I66" s="37"/>
      <c r="J66" s="37"/>
      <c r="K66" s="38"/>
      <c r="L66" s="39"/>
      <c r="M66" s="36"/>
      <c r="N66" s="14"/>
      <c r="O66" s="20"/>
      <c r="S66" s="188" t="s">
        <v>64</v>
      </c>
      <c r="T66" s="191"/>
      <c r="U66" s="192"/>
      <c r="V66" s="2"/>
      <c r="W66" s="1"/>
      <c r="X66" s="34"/>
      <c r="Y66" s="45">
        <f t="shared" si="2"/>
        <v>0</v>
      </c>
      <c r="Z66" s="44"/>
      <c r="AA66" s="44"/>
      <c r="AB66" s="44"/>
      <c r="AC66" s="44"/>
      <c r="AD66" s="44"/>
      <c r="AE66" s="44"/>
      <c r="AF66" s="44"/>
      <c r="AG66" s="44"/>
      <c r="AH66" s="42"/>
      <c r="AI66" s="43"/>
      <c r="AJ66" s="40"/>
      <c r="AK66" s="14"/>
      <c r="AL66" s="15"/>
      <c r="AP66" s="188" t="s">
        <v>64</v>
      </c>
      <c r="AQ66" s="191"/>
      <c r="AR66" s="192"/>
      <c r="AS66" s="2"/>
      <c r="AT66" s="1"/>
    </row>
    <row r="67" spans="2:46" ht="16.2" customHeight="1" thickBot="1" x14ac:dyDescent="0.35">
      <c r="S67" s="190" t="s">
        <v>8</v>
      </c>
      <c r="T67" s="193"/>
      <c r="U67" s="194"/>
      <c r="V67" s="29"/>
      <c r="W67" s="29"/>
      <c r="AP67" s="190" t="s">
        <v>8</v>
      </c>
      <c r="AQ67" s="193"/>
      <c r="AR67" s="194"/>
      <c r="AS67" s="29"/>
      <c r="AT67" s="29"/>
    </row>
    <row r="68" spans="2:46" ht="28.2" thickBot="1" x14ac:dyDescent="0.35">
      <c r="S68" s="57" t="s">
        <v>5</v>
      </c>
      <c r="T68" s="109"/>
      <c r="U68" s="58"/>
      <c r="V68" s="222" t="s">
        <v>9</v>
      </c>
      <c r="W68" s="110" t="s">
        <v>66</v>
      </c>
      <c r="AP68" s="57" t="s">
        <v>5</v>
      </c>
      <c r="AQ68" s="109"/>
      <c r="AR68" s="58"/>
      <c r="AS68" s="222" t="s">
        <v>9</v>
      </c>
      <c r="AT68" s="110" t="s">
        <v>66</v>
      </c>
    </row>
    <row r="69" spans="2:46" x14ac:dyDescent="0.3">
      <c r="S69" s="47" t="s">
        <v>39</v>
      </c>
      <c r="T69" s="48"/>
      <c r="U69" s="51"/>
      <c r="V69" s="204">
        <f>SUM(V59:V61)</f>
        <v>24</v>
      </c>
      <c r="W69" s="195"/>
      <c r="AP69" s="47" t="s">
        <v>39</v>
      </c>
      <c r="AQ69" s="48"/>
      <c r="AR69" s="51"/>
      <c r="AS69" s="204">
        <f>SUM(AS59:AS61)</f>
        <v>24</v>
      </c>
      <c r="AT69" s="198"/>
    </row>
    <row r="70" spans="2:46" x14ac:dyDescent="0.3">
      <c r="S70" s="35" t="s">
        <v>12</v>
      </c>
      <c r="T70" s="32"/>
      <c r="U70" s="12"/>
      <c r="V70" s="59"/>
      <c r="W70" s="59"/>
      <c r="AP70" s="35" t="s">
        <v>12</v>
      </c>
      <c r="AQ70" s="32"/>
      <c r="AR70" s="12"/>
      <c r="AS70" s="59"/>
      <c r="AT70" s="59"/>
    </row>
    <row r="71" spans="2:46" x14ac:dyDescent="0.3">
      <c r="S71" s="188" t="s">
        <v>64</v>
      </c>
      <c r="T71" s="187"/>
      <c r="U71" s="186"/>
      <c r="V71" s="59"/>
      <c r="W71" s="59"/>
      <c r="AP71" s="188" t="s">
        <v>64</v>
      </c>
      <c r="AQ71" s="187"/>
      <c r="AR71" s="186"/>
      <c r="AS71" s="59"/>
      <c r="AT71" s="59"/>
    </row>
    <row r="72" spans="2:46" ht="15" thickBot="1" x14ac:dyDescent="0.35">
      <c r="S72" s="196" t="s">
        <v>8</v>
      </c>
      <c r="T72" s="197"/>
      <c r="U72" s="194"/>
      <c r="V72" s="29"/>
      <c r="W72" s="29"/>
      <c r="AP72" s="196" t="s">
        <v>8</v>
      </c>
      <c r="AQ72" s="197"/>
      <c r="AR72" s="194"/>
      <c r="AS72" s="29"/>
      <c r="AT72" s="29"/>
    </row>
  </sheetData>
  <mergeCells count="3">
    <mergeCell ref="A15:P15"/>
    <mergeCell ref="Q15:S15"/>
    <mergeCell ref="U15:W15"/>
  </mergeCell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665B9-98CE-40BA-8A36-D80B98486AF7}">
  <dimension ref="A1:BC72"/>
  <sheetViews>
    <sheetView topLeftCell="A11" zoomScale="130" zoomScaleNormal="130" workbookViewId="0">
      <selection activeCell="AT69" sqref="AT69"/>
    </sheetView>
  </sheetViews>
  <sheetFormatPr defaultColWidth="8.77734375" defaultRowHeight="14.4" x14ac:dyDescent="0.3"/>
  <cols>
    <col min="1" max="1" width="2.33203125" customWidth="1"/>
    <col min="2" max="15" width="3" customWidth="1"/>
    <col min="18" max="18" width="13" customWidth="1"/>
    <col min="19" max="19" width="17.44140625" customWidth="1"/>
    <col min="20" max="20" width="20.44140625" customWidth="1"/>
    <col min="21" max="21" width="8.77734375" customWidth="1"/>
    <col min="22" max="22" width="12.44140625" customWidth="1"/>
    <col min="23" max="23" width="18.44140625" customWidth="1"/>
    <col min="24" max="24" width="4.33203125" customWidth="1"/>
    <col min="25" max="36" width="3" customWidth="1"/>
    <col min="37" max="38" width="2.33203125" customWidth="1"/>
    <col min="39" max="39" width="1.77734375" customWidth="1"/>
    <col min="41" max="41" width="17" customWidth="1"/>
    <col min="44" max="44" width="16.6640625" customWidth="1"/>
    <col min="45" max="45" width="11.77734375" customWidth="1"/>
    <col min="46" max="46" width="34.6640625" customWidth="1"/>
  </cols>
  <sheetData>
    <row r="1" spans="1:46" ht="19.8" x14ac:dyDescent="0.4">
      <c r="A1" s="242" t="s">
        <v>80</v>
      </c>
      <c r="B1" s="243"/>
      <c r="C1" s="244"/>
      <c r="D1" s="244"/>
      <c r="E1" s="245"/>
      <c r="F1" s="245"/>
      <c r="G1" s="245"/>
      <c r="H1" s="245"/>
      <c r="I1" s="245"/>
      <c r="J1" s="245"/>
      <c r="K1" s="245"/>
      <c r="L1" s="245"/>
      <c r="M1" s="245"/>
      <c r="N1" s="245"/>
      <c r="O1" s="245"/>
      <c r="P1" s="245"/>
      <c r="Q1" s="245"/>
      <c r="R1" s="245"/>
      <c r="S1" s="245"/>
      <c r="T1" s="245"/>
      <c r="U1" s="245"/>
      <c r="V1" s="245"/>
      <c r="W1" s="245"/>
      <c r="X1" s="245"/>
      <c r="Y1" s="245"/>
      <c r="Z1" s="245"/>
      <c r="AA1" s="245"/>
      <c r="AB1" s="245"/>
      <c r="AC1" s="245"/>
      <c r="AD1" s="245"/>
      <c r="AE1" s="245"/>
      <c r="AF1" s="245"/>
      <c r="AG1" s="245"/>
      <c r="AH1" s="245"/>
      <c r="AI1" s="245"/>
      <c r="AJ1" s="245"/>
      <c r="AK1" s="245"/>
      <c r="AL1" s="245"/>
      <c r="AM1" s="245"/>
      <c r="AN1" s="245"/>
      <c r="AO1" s="245"/>
      <c r="AP1" s="245"/>
      <c r="AQ1" s="245"/>
      <c r="AR1" s="245"/>
      <c r="AS1" s="245"/>
      <c r="AT1" s="246"/>
    </row>
    <row r="2" spans="1:46" ht="18" customHeight="1" x14ac:dyDescent="0.3">
      <c r="A2" s="247" t="s">
        <v>79</v>
      </c>
      <c r="B2" s="14"/>
      <c r="C2" s="276"/>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248"/>
    </row>
    <row r="3" spans="1:46" ht="18" customHeight="1" x14ac:dyDescent="0.3">
      <c r="A3" s="249" t="s">
        <v>103</v>
      </c>
      <c r="B3" s="14"/>
      <c r="C3" s="276"/>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248"/>
    </row>
    <row r="4" spans="1:46" ht="18" customHeight="1" x14ac:dyDescent="0.3">
      <c r="A4" s="249" t="s">
        <v>104</v>
      </c>
      <c r="B4" s="14"/>
      <c r="C4" s="276"/>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248"/>
    </row>
    <row r="5" spans="1:46" ht="18" customHeight="1" x14ac:dyDescent="0.3">
      <c r="A5" s="249" t="s">
        <v>105</v>
      </c>
      <c r="B5" s="14"/>
      <c r="C5" s="276"/>
      <c r="D5" s="276"/>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248"/>
    </row>
    <row r="6" spans="1:46" ht="18" customHeight="1" x14ac:dyDescent="0.3">
      <c r="A6" s="249" t="s">
        <v>106</v>
      </c>
      <c r="B6" s="14"/>
      <c r="C6" s="276"/>
      <c r="D6" s="276"/>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248"/>
    </row>
    <row r="7" spans="1:46" ht="18" customHeight="1" x14ac:dyDescent="0.3">
      <c r="A7" s="250" t="s">
        <v>89</v>
      </c>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248"/>
    </row>
    <row r="8" spans="1:46" ht="18" customHeight="1" x14ac:dyDescent="0.3">
      <c r="A8" s="249" t="s">
        <v>92</v>
      </c>
      <c r="B8" s="14"/>
      <c r="C8" s="276"/>
      <c r="D8" s="276"/>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248"/>
    </row>
    <row r="9" spans="1:46" ht="18" customHeight="1" x14ac:dyDescent="0.3">
      <c r="A9" s="250" t="s">
        <v>94</v>
      </c>
      <c r="B9" s="14"/>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248"/>
    </row>
    <row r="10" spans="1:46" ht="18" customHeight="1" thickBot="1" x14ac:dyDescent="0.35">
      <c r="A10" s="274"/>
      <c r="B10" s="251"/>
      <c r="C10" s="251"/>
      <c r="D10" s="251"/>
      <c r="E10" s="251"/>
      <c r="F10" s="251"/>
      <c r="G10" s="251"/>
      <c r="H10" s="251"/>
      <c r="I10" s="251"/>
      <c r="J10" s="251"/>
      <c r="K10" s="251"/>
      <c r="L10" s="251"/>
      <c r="M10" s="251"/>
      <c r="N10" s="251"/>
      <c r="O10" s="251"/>
      <c r="P10" s="251"/>
      <c r="Q10" s="251"/>
      <c r="R10" s="251"/>
      <c r="S10" s="251"/>
      <c r="T10" s="251"/>
      <c r="U10" s="251"/>
      <c r="V10" s="251"/>
      <c r="W10" s="251"/>
      <c r="X10" s="251"/>
      <c r="Y10" s="251"/>
      <c r="Z10" s="251"/>
      <c r="AA10" s="251"/>
      <c r="AB10" s="251"/>
      <c r="AC10" s="251"/>
      <c r="AD10" s="251"/>
      <c r="AE10" s="251"/>
      <c r="AF10" s="251"/>
      <c r="AG10" s="251"/>
      <c r="AH10" s="251"/>
      <c r="AI10" s="251"/>
      <c r="AJ10" s="251"/>
      <c r="AK10" s="251"/>
      <c r="AL10" s="251"/>
      <c r="AM10" s="251"/>
      <c r="AN10" s="251"/>
      <c r="AO10" s="251"/>
      <c r="AP10" s="251"/>
      <c r="AQ10" s="251"/>
      <c r="AR10" s="251"/>
      <c r="AS10" s="251"/>
      <c r="AT10" s="252"/>
    </row>
    <row r="12" spans="1:46" ht="23.4" x14ac:dyDescent="0.45">
      <c r="A12" s="202" t="s">
        <v>59</v>
      </c>
      <c r="X12" s="33"/>
    </row>
    <row r="14" spans="1:46" ht="15.6" x14ac:dyDescent="0.3">
      <c r="A14" s="78" t="s">
        <v>39</v>
      </c>
      <c r="B14" s="77"/>
      <c r="C14" s="77"/>
      <c r="D14" s="77"/>
      <c r="E14" s="77"/>
      <c r="F14" s="77"/>
      <c r="G14" s="77"/>
      <c r="H14" s="77"/>
      <c r="I14" s="77"/>
      <c r="J14" s="77"/>
      <c r="K14" s="77"/>
      <c r="L14" s="77"/>
      <c r="M14" s="77"/>
      <c r="N14" s="77"/>
      <c r="O14" s="77"/>
      <c r="P14" s="77"/>
      <c r="Q14" s="77"/>
      <c r="R14" s="77"/>
      <c r="S14" s="77"/>
      <c r="T14" s="77"/>
      <c r="U14" s="77"/>
      <c r="V14" s="77"/>
      <c r="W14" s="77"/>
    </row>
    <row r="15" spans="1:46" ht="15.45" customHeight="1" x14ac:dyDescent="0.3">
      <c r="A15" s="293" t="s">
        <v>15</v>
      </c>
      <c r="B15" s="294"/>
      <c r="C15" s="294"/>
      <c r="D15" s="294"/>
      <c r="E15" s="294"/>
      <c r="F15" s="294"/>
      <c r="G15" s="294"/>
      <c r="H15" s="294"/>
      <c r="I15" s="294"/>
      <c r="J15" s="294"/>
      <c r="K15" s="294"/>
      <c r="L15" s="294"/>
      <c r="M15" s="294"/>
      <c r="N15" s="294"/>
      <c r="O15" s="294"/>
      <c r="P15" s="295"/>
      <c r="Q15" s="296" t="s">
        <v>16</v>
      </c>
      <c r="R15" s="297"/>
      <c r="S15" s="298"/>
      <c r="T15" s="65" t="s">
        <v>41</v>
      </c>
      <c r="U15" s="299" t="s">
        <v>17</v>
      </c>
      <c r="V15" s="299"/>
      <c r="W15" s="300"/>
    </row>
    <row r="16" spans="1:46" ht="15.45" customHeight="1" x14ac:dyDescent="0.3">
      <c r="B16" s="34"/>
      <c r="C16" s="34"/>
      <c r="D16" s="34"/>
      <c r="E16" s="34"/>
      <c r="F16" s="34"/>
      <c r="G16" s="34"/>
      <c r="H16" s="34"/>
      <c r="I16" s="34"/>
      <c r="J16" s="34"/>
      <c r="K16" s="34"/>
      <c r="P16" s="1"/>
      <c r="Q16" s="82"/>
      <c r="R16" s="83"/>
      <c r="S16" s="19"/>
      <c r="U16" s="108" t="s">
        <v>6</v>
      </c>
      <c r="V16" s="108" t="s">
        <v>7</v>
      </c>
      <c r="W16" s="108" t="s">
        <v>18</v>
      </c>
    </row>
    <row r="17" spans="1:40" ht="15.45" customHeight="1" x14ac:dyDescent="0.3">
      <c r="A17" s="85" t="s">
        <v>19</v>
      </c>
      <c r="B17" s="86"/>
      <c r="C17" s="86"/>
      <c r="D17" s="86"/>
      <c r="E17" s="86"/>
      <c r="F17" s="86"/>
      <c r="G17" s="86"/>
      <c r="H17" s="86"/>
      <c r="I17" s="87"/>
      <c r="J17" s="87"/>
      <c r="K17" s="88"/>
      <c r="L17" s="79" t="s">
        <v>20</v>
      </c>
      <c r="M17" s="30"/>
      <c r="N17" s="30"/>
      <c r="O17" s="30"/>
      <c r="P17" s="80"/>
      <c r="Q17" s="30" t="s">
        <v>21</v>
      </c>
      <c r="R17" s="30"/>
      <c r="S17" s="80"/>
      <c r="T17" s="30" t="s">
        <v>22</v>
      </c>
      <c r="U17" s="216">
        <v>0.31</v>
      </c>
      <c r="V17" s="216">
        <v>0.28999999999999998</v>
      </c>
      <c r="W17" s="212">
        <v>-2.0000000000000018E-2</v>
      </c>
    </row>
    <row r="18" spans="1:40" ht="15.45" customHeight="1" x14ac:dyDescent="0.3">
      <c r="A18" s="89"/>
      <c r="B18" s="66"/>
      <c r="C18" s="66"/>
      <c r="D18" s="66"/>
      <c r="E18" s="66"/>
      <c r="F18" s="66"/>
      <c r="G18" s="66"/>
      <c r="H18" s="66"/>
      <c r="I18" s="69"/>
      <c r="J18" s="69"/>
      <c r="K18" s="67"/>
      <c r="L18" s="82"/>
      <c r="M18" s="83"/>
      <c r="N18" s="83"/>
      <c r="O18" s="83"/>
      <c r="P18" s="19"/>
      <c r="Q18" s="83"/>
      <c r="R18" s="83"/>
      <c r="S18" s="19"/>
      <c r="T18" s="83"/>
      <c r="U18" s="17"/>
      <c r="V18" s="17"/>
      <c r="W18" s="19"/>
    </row>
    <row r="19" spans="1:40" ht="15.45" customHeight="1" x14ac:dyDescent="0.3">
      <c r="A19" s="89"/>
      <c r="B19" s="68"/>
      <c r="C19" s="69"/>
      <c r="D19" s="70"/>
      <c r="E19" s="71"/>
      <c r="F19" s="72"/>
      <c r="G19" s="72"/>
      <c r="H19" s="69"/>
      <c r="I19" s="69"/>
      <c r="J19" s="69"/>
      <c r="K19" s="67"/>
      <c r="L19" s="101" t="s">
        <v>23</v>
      </c>
      <c r="M19" s="102"/>
      <c r="N19" s="102"/>
      <c r="O19" s="102"/>
      <c r="P19" s="103"/>
      <c r="Q19" s="104" t="s">
        <v>24</v>
      </c>
      <c r="R19" s="105"/>
      <c r="S19" s="106"/>
      <c r="T19" s="107" t="s">
        <v>25</v>
      </c>
      <c r="U19" s="107">
        <f>W69</f>
        <v>100</v>
      </c>
      <c r="V19" s="135">
        <f>AT69</f>
        <v>79.86666666666666</v>
      </c>
      <c r="W19" s="135">
        <f>V19-U19</f>
        <v>-20.13333333333334</v>
      </c>
      <c r="AN19" s="132"/>
    </row>
    <row r="20" spans="1:40" ht="15.45" customHeight="1" x14ac:dyDescent="0.3">
      <c r="A20" s="89"/>
      <c r="B20" s="69"/>
      <c r="C20" s="69"/>
      <c r="D20" s="69"/>
      <c r="E20" s="69"/>
      <c r="F20" s="69"/>
      <c r="G20" s="69"/>
      <c r="H20" s="69"/>
      <c r="I20" s="69"/>
      <c r="J20" s="69"/>
      <c r="K20" s="67"/>
      <c r="L20" s="127"/>
      <c r="P20" s="126"/>
      <c r="Q20" t="s">
        <v>26</v>
      </c>
      <c r="S20" s="126"/>
      <c r="T20" s="126" t="s">
        <v>27</v>
      </c>
      <c r="U20" s="215">
        <v>18</v>
      </c>
      <c r="V20" s="215">
        <v>17</v>
      </c>
      <c r="W20" s="212">
        <v>-1</v>
      </c>
    </row>
    <row r="21" spans="1:40" ht="15.45" customHeight="1" x14ac:dyDescent="0.3">
      <c r="A21" s="89"/>
      <c r="B21" s="69"/>
      <c r="C21" s="69"/>
      <c r="D21" s="69"/>
      <c r="E21" s="69"/>
      <c r="F21" s="69"/>
      <c r="G21" s="69"/>
      <c r="H21" s="69"/>
      <c r="I21" s="69"/>
      <c r="J21" s="69"/>
      <c r="K21" s="67"/>
      <c r="L21" s="127"/>
      <c r="P21" s="126"/>
      <c r="S21" s="126"/>
      <c r="U21" s="217"/>
      <c r="V21" s="217"/>
      <c r="W21" s="212"/>
    </row>
    <row r="22" spans="1:40" ht="15.45" customHeight="1" x14ac:dyDescent="0.3">
      <c r="A22" s="93" t="s">
        <v>28</v>
      </c>
      <c r="B22" s="94"/>
      <c r="C22" s="94"/>
      <c r="D22" s="95"/>
      <c r="E22" s="95"/>
      <c r="F22" s="94"/>
      <c r="G22" s="94"/>
      <c r="H22" s="94"/>
      <c r="I22" s="94"/>
      <c r="J22" s="94"/>
      <c r="K22" s="96"/>
      <c r="L22" s="79" t="s">
        <v>29</v>
      </c>
      <c r="M22" s="30"/>
      <c r="N22" s="30"/>
      <c r="O22" s="30"/>
      <c r="P22" s="80"/>
      <c r="Q22" s="30" t="s">
        <v>13</v>
      </c>
      <c r="R22" s="30"/>
      <c r="S22" s="80"/>
      <c r="T22" s="30" t="s">
        <v>30</v>
      </c>
      <c r="U22" s="215">
        <v>6</v>
      </c>
      <c r="V22" s="215">
        <v>5</v>
      </c>
      <c r="W22" s="215">
        <v>-1</v>
      </c>
    </row>
    <row r="23" spans="1:40" ht="15.45" customHeight="1" x14ac:dyDescent="0.3">
      <c r="A23" s="97"/>
      <c r="B23" s="73"/>
      <c r="C23" s="73"/>
      <c r="D23" s="73"/>
      <c r="E23" s="73"/>
      <c r="F23" s="73"/>
      <c r="G23" s="73"/>
      <c r="H23" s="73"/>
      <c r="I23" s="73"/>
      <c r="J23" s="73"/>
      <c r="K23" s="75"/>
      <c r="L23" s="82"/>
      <c r="M23" s="83"/>
      <c r="N23" s="83"/>
      <c r="O23" s="83"/>
      <c r="P23" s="19"/>
      <c r="Q23" s="83"/>
      <c r="R23" s="83"/>
      <c r="S23" s="19"/>
      <c r="T23" s="83"/>
      <c r="U23" s="214"/>
      <c r="V23" s="214"/>
      <c r="W23" s="214"/>
    </row>
    <row r="24" spans="1:40" ht="15.45" customHeight="1" x14ac:dyDescent="0.3">
      <c r="A24" s="97"/>
      <c r="B24" s="76"/>
      <c r="C24" s="73"/>
      <c r="D24" s="73"/>
      <c r="E24" s="73"/>
      <c r="F24" s="73"/>
      <c r="G24" s="73"/>
      <c r="H24" s="73"/>
      <c r="I24" s="73"/>
      <c r="J24" s="73"/>
      <c r="K24" s="75"/>
      <c r="L24" s="79" t="s">
        <v>31</v>
      </c>
      <c r="M24" s="30"/>
      <c r="N24" s="30"/>
      <c r="O24" s="30"/>
      <c r="P24" s="80"/>
      <c r="Q24" s="30" t="s">
        <v>32</v>
      </c>
      <c r="R24" s="30"/>
      <c r="S24" s="80"/>
      <c r="T24" s="30" t="s">
        <v>33</v>
      </c>
      <c r="U24" s="215">
        <v>81</v>
      </c>
      <c r="V24" s="215">
        <v>75</v>
      </c>
      <c r="W24" s="215">
        <v>-6</v>
      </c>
    </row>
    <row r="25" spans="1:40" ht="15.45" customHeight="1" x14ac:dyDescent="0.3">
      <c r="A25" s="97"/>
      <c r="B25" s="73"/>
      <c r="C25" s="73"/>
      <c r="D25" s="73"/>
      <c r="E25" s="73"/>
      <c r="F25" s="73"/>
      <c r="G25" s="73"/>
      <c r="H25" s="73"/>
      <c r="I25" s="73"/>
      <c r="J25" s="73"/>
      <c r="K25" s="75"/>
      <c r="L25" s="82"/>
      <c r="M25" s="83"/>
      <c r="N25" s="83"/>
      <c r="O25" s="83"/>
      <c r="P25" s="19"/>
      <c r="Q25" s="83"/>
      <c r="R25" s="83"/>
      <c r="S25" s="19"/>
      <c r="T25" s="83"/>
      <c r="U25" s="214"/>
      <c r="V25" s="214"/>
      <c r="W25" s="214"/>
    </row>
    <row r="26" spans="1:40" ht="15.45" customHeight="1" x14ac:dyDescent="0.3">
      <c r="A26" s="97"/>
      <c r="B26" s="73"/>
      <c r="C26" s="73"/>
      <c r="D26" s="74"/>
      <c r="E26" s="73"/>
      <c r="F26" s="73"/>
      <c r="G26" s="73"/>
      <c r="H26" s="73"/>
      <c r="I26" s="73"/>
      <c r="J26" s="73"/>
      <c r="K26" s="75"/>
      <c r="L26" s="79" t="s">
        <v>34</v>
      </c>
      <c r="M26" s="30"/>
      <c r="N26" s="30"/>
      <c r="O26" s="30"/>
      <c r="P26" s="80"/>
      <c r="Q26" s="30" t="s">
        <v>35</v>
      </c>
      <c r="R26" s="30"/>
      <c r="S26" s="80"/>
      <c r="T26" s="30" t="s">
        <v>22</v>
      </c>
      <c r="U26" s="215">
        <v>0.65</v>
      </c>
      <c r="V26" s="215">
        <v>0.63</v>
      </c>
      <c r="W26" s="215">
        <v>-2.0000000000000018E-2</v>
      </c>
    </row>
    <row r="27" spans="1:40" ht="15.45" customHeight="1" x14ac:dyDescent="0.3">
      <c r="A27" s="98"/>
      <c r="B27" s="99"/>
      <c r="C27" s="99"/>
      <c r="D27" s="99"/>
      <c r="E27" s="99"/>
      <c r="F27" s="99"/>
      <c r="G27" s="99"/>
      <c r="H27" s="99"/>
      <c r="I27" s="99"/>
      <c r="J27" s="99"/>
      <c r="K27" s="100"/>
      <c r="L27" s="82"/>
      <c r="M27" s="83"/>
      <c r="N27" s="83"/>
      <c r="O27" s="83"/>
      <c r="P27" s="19"/>
      <c r="Q27" s="83"/>
      <c r="R27" s="83"/>
      <c r="S27" s="19"/>
      <c r="T27" s="83"/>
      <c r="U27" s="214"/>
      <c r="V27" s="214"/>
      <c r="W27" s="214"/>
    </row>
    <row r="28" spans="1:40" ht="15.45" customHeight="1" x14ac:dyDescent="0.3">
      <c r="A28" s="114" t="s">
        <v>36</v>
      </c>
      <c r="B28" s="115"/>
      <c r="C28" s="115"/>
      <c r="D28" s="115"/>
      <c r="E28" s="116"/>
      <c r="F28" s="115"/>
      <c r="G28" s="115"/>
      <c r="H28" s="115"/>
      <c r="I28" s="115"/>
      <c r="J28" s="115"/>
      <c r="K28" s="115"/>
      <c r="L28" s="115"/>
      <c r="M28" s="115"/>
      <c r="N28" s="115"/>
      <c r="O28" s="115"/>
      <c r="P28" s="117"/>
      <c r="Q28" s="18" t="s">
        <v>14</v>
      </c>
      <c r="R28" s="84"/>
      <c r="S28" s="1"/>
      <c r="T28" s="84" t="s">
        <v>33</v>
      </c>
      <c r="U28" s="213">
        <v>74</v>
      </c>
      <c r="V28" s="213">
        <v>59</v>
      </c>
      <c r="W28" s="213">
        <v>-15</v>
      </c>
    </row>
    <row r="29" spans="1:40" ht="15.45" customHeight="1" x14ac:dyDescent="0.3">
      <c r="A29" s="34"/>
    </row>
    <row r="30" spans="1:40" ht="15.45" customHeight="1" x14ac:dyDescent="0.3">
      <c r="A30" s="34"/>
      <c r="B30" s="34"/>
      <c r="D30" s="64"/>
    </row>
    <row r="33" spans="1:55" ht="24.45" customHeight="1" x14ac:dyDescent="0.3">
      <c r="A33" s="14"/>
      <c r="B33" s="22" t="s">
        <v>107</v>
      </c>
      <c r="C33" s="14"/>
      <c r="D33" s="14"/>
      <c r="E33" s="22"/>
      <c r="F33" s="14"/>
      <c r="G33" s="14"/>
      <c r="H33" s="14"/>
      <c r="I33" s="14"/>
      <c r="J33" s="14"/>
      <c r="K33" s="14"/>
      <c r="L33" s="14"/>
      <c r="M33" s="14"/>
      <c r="N33" s="14"/>
      <c r="O33" s="14"/>
      <c r="P33" s="14"/>
      <c r="Y33" s="23" t="s">
        <v>108</v>
      </c>
      <c r="Z33" s="14"/>
      <c r="AA33" s="14"/>
      <c r="AB33" s="23"/>
      <c r="AC33" s="14"/>
      <c r="AD33" s="14"/>
      <c r="AE33" s="14"/>
      <c r="AF33" s="14"/>
      <c r="AG33" s="14"/>
      <c r="AH33" s="14"/>
      <c r="AI33" s="14"/>
      <c r="AJ33" s="14"/>
      <c r="AK33" s="14"/>
      <c r="AL33" s="14"/>
      <c r="AM33" s="14"/>
    </row>
    <row r="34" spans="1:55" ht="16.2" customHeight="1" x14ac:dyDescent="0.3">
      <c r="A34" s="14"/>
      <c r="B34" s="14"/>
      <c r="C34" s="14"/>
      <c r="D34" s="28"/>
      <c r="E34" s="11"/>
      <c r="F34" s="11"/>
      <c r="G34" s="28"/>
      <c r="H34" s="9"/>
      <c r="I34" s="28"/>
      <c r="J34" s="28"/>
      <c r="K34" s="28"/>
      <c r="L34" s="28"/>
      <c r="M34" s="10"/>
      <c r="N34" s="14"/>
      <c r="O34" s="3" t="s">
        <v>37</v>
      </c>
      <c r="P34" s="14"/>
      <c r="Y34" s="14"/>
      <c r="Z34" s="14"/>
      <c r="AA34" s="21"/>
      <c r="AB34" s="11"/>
      <c r="AC34" s="11"/>
      <c r="AD34" s="21"/>
      <c r="AE34" s="9"/>
      <c r="AF34" s="21"/>
      <c r="AG34" s="21"/>
      <c r="AH34" s="21"/>
      <c r="AI34" s="21"/>
      <c r="AJ34" s="10"/>
      <c r="AK34" s="14"/>
      <c r="AL34" s="3" t="s">
        <v>37</v>
      </c>
      <c r="AM34" s="14"/>
    </row>
    <row r="35" spans="1:55" ht="16.2" customHeight="1" x14ac:dyDescent="0.3">
      <c r="A35" s="14"/>
      <c r="B35" s="14"/>
      <c r="C35" s="28"/>
      <c r="D35" s="28"/>
      <c r="E35" s="11"/>
      <c r="F35" s="11"/>
      <c r="G35" s="28"/>
      <c r="H35" s="28"/>
      <c r="I35" s="9"/>
      <c r="J35" s="28"/>
      <c r="K35" s="28"/>
      <c r="L35" s="10"/>
      <c r="M35" s="10"/>
      <c r="N35" s="14"/>
      <c r="O35" s="11"/>
      <c r="P35" s="16" t="s">
        <v>3</v>
      </c>
      <c r="Y35" s="14"/>
      <c r="Z35" s="21"/>
      <c r="AA35" s="21"/>
      <c r="AB35" s="11"/>
      <c r="AC35" s="11"/>
      <c r="AD35" s="21"/>
      <c r="AE35" s="21"/>
      <c r="AF35" s="9"/>
      <c r="AG35" s="21"/>
      <c r="AH35" s="21"/>
      <c r="AI35" s="10"/>
      <c r="AJ35" s="10"/>
      <c r="AK35" s="14"/>
      <c r="AL35" s="11"/>
      <c r="AM35" s="16" t="s">
        <v>3</v>
      </c>
    </row>
    <row r="36" spans="1:55" ht="16.2" customHeight="1" x14ac:dyDescent="0.3">
      <c r="A36" s="14"/>
      <c r="B36" s="28"/>
      <c r="C36" s="28"/>
      <c r="D36" s="28"/>
      <c r="E36" s="28"/>
      <c r="F36" s="7"/>
      <c r="G36" s="7"/>
      <c r="H36" s="28"/>
      <c r="I36" s="9"/>
      <c r="J36" s="28"/>
      <c r="K36" s="10"/>
      <c r="L36" s="10"/>
      <c r="M36" s="10"/>
      <c r="N36" s="14"/>
      <c r="O36" s="6"/>
      <c r="P36" s="16" t="s">
        <v>2</v>
      </c>
      <c r="Y36" s="21"/>
      <c r="Z36" s="21"/>
      <c r="AA36" s="21"/>
      <c r="AB36" s="21"/>
      <c r="AC36" s="7"/>
      <c r="AD36" s="7"/>
      <c r="AE36" s="21"/>
      <c r="AF36" s="9"/>
      <c r="AG36" s="21"/>
      <c r="AH36" s="10"/>
      <c r="AI36" s="10"/>
      <c r="AJ36" s="10"/>
      <c r="AK36" s="14"/>
      <c r="AL36" s="6"/>
      <c r="AM36" s="16" t="s">
        <v>2</v>
      </c>
    </row>
    <row r="37" spans="1:55" ht="16.2" customHeight="1" x14ac:dyDescent="0.3">
      <c r="A37" s="14"/>
      <c r="B37" s="6"/>
      <c r="C37" s="6"/>
      <c r="D37" s="10"/>
      <c r="E37" s="10"/>
      <c r="F37" s="7"/>
      <c r="G37" s="7"/>
      <c r="H37" s="28"/>
      <c r="I37" s="9"/>
      <c r="J37" s="28"/>
      <c r="K37" s="28"/>
      <c r="L37" s="28"/>
      <c r="M37" s="28"/>
      <c r="N37" s="14"/>
      <c r="O37" s="10"/>
      <c r="P37" s="16" t="s">
        <v>38</v>
      </c>
      <c r="Y37" s="6"/>
      <c r="Z37" s="6"/>
      <c r="AA37" s="10"/>
      <c r="AB37" s="10"/>
      <c r="AC37" s="7"/>
      <c r="AD37" s="7"/>
      <c r="AE37" s="21"/>
      <c r="AF37" s="9"/>
      <c r="AG37" s="21"/>
      <c r="AH37" s="21"/>
      <c r="AI37" s="10"/>
      <c r="AJ37" s="10"/>
      <c r="AK37" s="14"/>
      <c r="AL37" s="10"/>
      <c r="AM37" s="16" t="s">
        <v>38</v>
      </c>
    </row>
    <row r="38" spans="1:55" ht="16.2" customHeight="1" x14ac:dyDescent="0.3">
      <c r="A38" s="14"/>
      <c r="B38" s="6"/>
      <c r="C38" s="6"/>
      <c r="D38" s="10"/>
      <c r="E38" s="10"/>
      <c r="F38" s="28"/>
      <c r="G38" s="28"/>
      <c r="H38" s="28"/>
      <c r="I38" s="9"/>
      <c r="J38" s="28"/>
      <c r="K38" s="28"/>
      <c r="L38" s="28"/>
      <c r="M38" s="28"/>
      <c r="N38" s="14"/>
      <c r="O38" s="7"/>
      <c r="P38" s="25" t="s">
        <v>12</v>
      </c>
      <c r="Y38" s="6"/>
      <c r="Z38" s="6"/>
      <c r="AA38" s="10"/>
      <c r="AB38" s="10"/>
      <c r="AC38" s="7"/>
      <c r="AD38" s="7"/>
      <c r="AE38" s="21"/>
      <c r="AF38" s="9"/>
      <c r="AG38" s="21"/>
      <c r="AH38" s="21"/>
      <c r="AI38" s="21"/>
      <c r="AJ38" s="10"/>
      <c r="AK38" s="14"/>
      <c r="AL38" s="7"/>
      <c r="AM38" s="25" t="s">
        <v>12</v>
      </c>
    </row>
    <row r="39" spans="1:55" ht="16.2" customHeight="1" x14ac:dyDescent="0.3">
      <c r="A39" s="14"/>
      <c r="B39" s="6"/>
      <c r="C39" s="6"/>
      <c r="D39" s="28"/>
      <c r="E39" s="28"/>
      <c r="F39" s="28"/>
      <c r="G39" s="28"/>
      <c r="H39" s="28"/>
      <c r="I39" s="28"/>
      <c r="J39" s="9"/>
      <c r="K39" s="28"/>
      <c r="L39" s="28"/>
      <c r="M39" s="28"/>
      <c r="N39" s="14"/>
      <c r="O39" s="8"/>
      <c r="P39" s="25" t="s">
        <v>64</v>
      </c>
      <c r="Y39" s="6"/>
      <c r="Z39" s="21"/>
      <c r="AA39" s="21"/>
      <c r="AB39" s="21"/>
      <c r="AC39" s="21"/>
      <c r="AD39" s="21"/>
      <c r="AE39" s="21"/>
      <c r="AF39" s="21"/>
      <c r="AG39" s="9"/>
      <c r="AH39" s="21"/>
      <c r="AI39" s="21"/>
      <c r="AJ39" s="8"/>
      <c r="AK39" s="14"/>
      <c r="AL39" s="8"/>
      <c r="AM39" s="25" t="s">
        <v>64</v>
      </c>
    </row>
    <row r="40" spans="1:55" ht="16.2" customHeight="1" x14ac:dyDescent="0.3">
      <c r="A40" s="14"/>
      <c r="B40" s="6"/>
      <c r="C40" s="6"/>
      <c r="D40" s="28"/>
      <c r="E40" s="28"/>
      <c r="F40" s="28"/>
      <c r="G40" s="28"/>
      <c r="H40" s="28"/>
      <c r="I40" s="28"/>
      <c r="J40" s="9"/>
      <c r="K40" s="28"/>
      <c r="L40" s="7"/>
      <c r="M40" s="14"/>
      <c r="N40" s="14"/>
      <c r="O40" s="9"/>
      <c r="P40" s="25" t="s">
        <v>8</v>
      </c>
      <c r="Y40" s="6"/>
      <c r="Z40" s="21"/>
      <c r="AA40" s="21"/>
      <c r="AB40" s="21"/>
      <c r="AC40" s="21"/>
      <c r="AD40" s="21"/>
      <c r="AE40" s="21"/>
      <c r="AF40" s="21"/>
      <c r="AG40" s="9"/>
      <c r="AH40" s="21"/>
      <c r="AI40" s="7"/>
      <c r="AJ40" s="15"/>
      <c r="AK40" s="14"/>
      <c r="AL40" s="9"/>
      <c r="AM40" s="25" t="s">
        <v>8</v>
      </c>
    </row>
    <row r="41" spans="1:55" ht="16.2" customHeight="1" x14ac:dyDescent="0.3">
      <c r="A41" s="14"/>
      <c r="B41" s="13"/>
      <c r="C41" s="13"/>
      <c r="D41" s="28"/>
      <c r="E41" s="28"/>
      <c r="F41" s="28"/>
      <c r="G41" s="28"/>
      <c r="H41" s="28"/>
      <c r="I41" s="28"/>
      <c r="J41" s="28"/>
      <c r="K41" s="9"/>
      <c r="L41" s="7"/>
      <c r="M41" s="14"/>
      <c r="N41" s="14"/>
      <c r="O41" s="15"/>
      <c r="P41" s="16"/>
      <c r="Y41" s="13"/>
      <c r="Z41" s="8"/>
      <c r="AA41" s="8"/>
      <c r="AB41" s="8"/>
      <c r="AC41" s="8"/>
      <c r="AD41" s="8"/>
      <c r="AE41" s="8"/>
      <c r="AF41" s="8"/>
      <c r="AG41" s="8"/>
      <c r="AH41" s="9"/>
      <c r="AI41" s="7"/>
      <c r="AJ41" s="15"/>
      <c r="AK41" s="14"/>
      <c r="AL41" s="15"/>
      <c r="AM41" s="16"/>
    </row>
    <row r="44" spans="1:55" ht="23.4" x14ac:dyDescent="0.45">
      <c r="A44" s="202" t="s">
        <v>40</v>
      </c>
    </row>
    <row r="45" spans="1:55" ht="22.2" customHeight="1" x14ac:dyDescent="0.3">
      <c r="A45" s="5" t="s">
        <v>58</v>
      </c>
    </row>
    <row r="46" spans="1:55" ht="22.2" customHeight="1" x14ac:dyDescent="0.3">
      <c r="C46" s="14"/>
      <c r="D46" s="23" t="s">
        <v>110</v>
      </c>
      <c r="E46" s="24"/>
      <c r="F46" s="14"/>
      <c r="G46" s="14"/>
      <c r="H46" s="14"/>
      <c r="I46" s="14"/>
      <c r="J46" s="14"/>
      <c r="K46" s="14"/>
      <c r="L46" s="14"/>
      <c r="M46" s="14"/>
      <c r="N46" s="14"/>
      <c r="O46" s="14"/>
      <c r="Z46" s="14"/>
      <c r="AA46" s="23" t="s">
        <v>111</v>
      </c>
      <c r="AB46" s="24"/>
      <c r="AC46" s="14"/>
      <c r="AD46" s="14"/>
      <c r="AE46" s="14"/>
      <c r="AF46" s="14"/>
      <c r="AG46" s="14"/>
      <c r="AH46" s="14"/>
      <c r="AI46" s="14"/>
      <c r="AJ46" s="14"/>
      <c r="AK46" s="14"/>
      <c r="AL46" s="14"/>
      <c r="AR46" s="5"/>
      <c r="AU46" s="60"/>
    </row>
    <row r="47" spans="1:55" ht="16.2" customHeight="1" x14ac:dyDescent="0.3">
      <c r="B47" s="36"/>
      <c r="C47" s="36"/>
      <c r="D47" s="239">
        <v>43</v>
      </c>
      <c r="E47" s="45">
        <v>98</v>
      </c>
      <c r="F47" s="45">
        <v>96</v>
      </c>
      <c r="G47" s="239">
        <v>42</v>
      </c>
      <c r="H47" s="38"/>
      <c r="I47" s="239">
        <v>44</v>
      </c>
      <c r="J47" s="239">
        <v>45</v>
      </c>
      <c r="K47" s="239">
        <v>42</v>
      </c>
      <c r="L47" s="239">
        <v>41</v>
      </c>
      <c r="M47" s="45">
        <v>123</v>
      </c>
      <c r="N47" s="14"/>
      <c r="O47" s="3" t="s">
        <v>10</v>
      </c>
      <c r="Y47" s="40"/>
      <c r="Z47" s="40"/>
      <c r="AA47" s="240">
        <v>49</v>
      </c>
      <c r="AB47" s="45">
        <v>94</v>
      </c>
      <c r="AC47" s="45">
        <v>96</v>
      </c>
      <c r="AD47" s="240">
        <v>46</v>
      </c>
      <c r="AE47" s="42"/>
      <c r="AF47" s="240">
        <v>48</v>
      </c>
      <c r="AG47" s="240">
        <v>47</v>
      </c>
      <c r="AH47" s="240">
        <v>48</v>
      </c>
      <c r="AI47" s="240">
        <v>46</v>
      </c>
      <c r="AJ47" s="45">
        <v>135.30000000000001</v>
      </c>
      <c r="AK47" s="14"/>
      <c r="AL47" s="3" t="s">
        <v>10</v>
      </c>
      <c r="AR47" s="61"/>
      <c r="AS47" s="61"/>
      <c r="AT47" s="61"/>
      <c r="AU47" s="62"/>
      <c r="AV47" s="62"/>
      <c r="AW47" s="61"/>
      <c r="AX47" s="61"/>
      <c r="AY47" s="61"/>
      <c r="AZ47" s="61"/>
      <c r="BA47" s="61"/>
      <c r="BB47" s="61"/>
      <c r="BC47" s="62"/>
    </row>
    <row r="48" spans="1:55" ht="16.2" customHeight="1" x14ac:dyDescent="0.3">
      <c r="B48" s="36"/>
      <c r="C48" s="239">
        <v>43</v>
      </c>
      <c r="D48" s="239">
        <v>42</v>
      </c>
      <c r="E48" s="45">
        <v>97</v>
      </c>
      <c r="F48" s="45">
        <v>97</v>
      </c>
      <c r="G48" s="239">
        <v>40</v>
      </c>
      <c r="H48" s="239">
        <v>44</v>
      </c>
      <c r="I48" s="38"/>
      <c r="J48" s="239">
        <v>40</v>
      </c>
      <c r="K48" s="239">
        <v>44</v>
      </c>
      <c r="L48" s="45">
        <v>121</v>
      </c>
      <c r="M48" s="45">
        <v>125</v>
      </c>
      <c r="N48" s="14"/>
      <c r="O48" s="45"/>
      <c r="P48" s="16" t="s">
        <v>39</v>
      </c>
      <c r="Y48" s="40"/>
      <c r="Z48" s="240">
        <v>49</v>
      </c>
      <c r="AA48" s="240">
        <v>50</v>
      </c>
      <c r="AB48" s="45">
        <v>90</v>
      </c>
      <c r="AC48" s="45">
        <v>92</v>
      </c>
      <c r="AD48" s="240">
        <v>47</v>
      </c>
      <c r="AE48" s="240">
        <v>47</v>
      </c>
      <c r="AF48" s="42"/>
      <c r="AG48" s="240">
        <v>48</v>
      </c>
      <c r="AH48" s="240">
        <v>48</v>
      </c>
      <c r="AI48" s="45">
        <v>133.1</v>
      </c>
      <c r="AJ48" s="45">
        <v>137.5</v>
      </c>
      <c r="AK48" s="14"/>
      <c r="AL48" s="45"/>
      <c r="AM48" s="16" t="s">
        <v>39</v>
      </c>
      <c r="AR48" s="61"/>
      <c r="AS48" s="61"/>
      <c r="AT48" s="61"/>
      <c r="AU48" s="62"/>
      <c r="AV48" s="62"/>
      <c r="AW48" s="61"/>
      <c r="AX48" s="61"/>
      <c r="AY48" s="61"/>
      <c r="AZ48" s="61"/>
      <c r="BA48" s="61"/>
      <c r="BB48" s="62"/>
      <c r="BC48" s="62"/>
    </row>
    <row r="49" spans="1:55" ht="16.2" customHeight="1" x14ac:dyDescent="0.3">
      <c r="B49" s="239">
        <v>42</v>
      </c>
      <c r="C49" s="239">
        <v>41</v>
      </c>
      <c r="D49" s="239">
        <v>43</v>
      </c>
      <c r="E49" s="239">
        <v>44</v>
      </c>
      <c r="F49" s="39"/>
      <c r="G49" s="39"/>
      <c r="H49" s="239">
        <v>43</v>
      </c>
      <c r="I49" s="38"/>
      <c r="J49" s="239">
        <v>41</v>
      </c>
      <c r="K49" s="45">
        <v>123</v>
      </c>
      <c r="L49" s="45">
        <v>123</v>
      </c>
      <c r="M49" s="45">
        <v>123</v>
      </c>
      <c r="N49" s="14"/>
      <c r="O49" s="7"/>
      <c r="P49" s="16" t="s">
        <v>12</v>
      </c>
      <c r="Y49" s="240">
        <v>50</v>
      </c>
      <c r="Z49" s="240">
        <v>49</v>
      </c>
      <c r="AA49" s="240">
        <v>50</v>
      </c>
      <c r="AB49" s="240">
        <v>48</v>
      </c>
      <c r="AC49" s="43"/>
      <c r="AD49" s="43"/>
      <c r="AE49" s="240">
        <v>47</v>
      </c>
      <c r="AF49" s="42"/>
      <c r="AG49" s="240">
        <v>46</v>
      </c>
      <c r="AH49" s="45">
        <v>135.30000000000001</v>
      </c>
      <c r="AI49" s="45">
        <v>135.30000000000001</v>
      </c>
      <c r="AJ49" s="45">
        <v>135.30000000000001</v>
      </c>
      <c r="AK49" s="14"/>
      <c r="AL49" s="7"/>
      <c r="AM49" s="16" t="s">
        <v>12</v>
      </c>
      <c r="AR49" s="61"/>
      <c r="AS49" s="61"/>
      <c r="AT49" s="61"/>
      <c r="AU49" s="61"/>
      <c r="AV49" s="61"/>
      <c r="AW49" s="61"/>
      <c r="AX49" s="61"/>
      <c r="AY49" s="61"/>
      <c r="AZ49" s="61"/>
      <c r="BA49" s="62"/>
      <c r="BB49" s="62"/>
      <c r="BC49" s="62"/>
    </row>
    <row r="50" spans="1:55" ht="16.2" customHeight="1" x14ac:dyDescent="0.3">
      <c r="B50" s="45">
        <v>91</v>
      </c>
      <c r="C50" s="45">
        <v>89</v>
      </c>
      <c r="D50" s="45">
        <v>93</v>
      </c>
      <c r="E50" s="45">
        <v>84</v>
      </c>
      <c r="F50" s="39"/>
      <c r="G50" s="39"/>
      <c r="H50" s="239">
        <v>40</v>
      </c>
      <c r="I50" s="38"/>
      <c r="J50" s="239">
        <v>40</v>
      </c>
      <c r="K50" s="239">
        <v>40</v>
      </c>
      <c r="L50" s="239">
        <v>44</v>
      </c>
      <c r="M50" s="239">
        <v>46</v>
      </c>
      <c r="N50" s="14"/>
      <c r="O50" s="8"/>
      <c r="P50" s="16" t="s">
        <v>64</v>
      </c>
      <c r="Y50" s="45">
        <v>54</v>
      </c>
      <c r="Z50" s="45">
        <v>50</v>
      </c>
      <c r="AA50" s="45">
        <v>56</v>
      </c>
      <c r="AB50" s="45">
        <v>53</v>
      </c>
      <c r="AC50" s="43"/>
      <c r="AD50" s="43"/>
      <c r="AE50" s="240">
        <v>46</v>
      </c>
      <c r="AF50" s="42"/>
      <c r="AG50" s="240">
        <v>47</v>
      </c>
      <c r="AH50" s="240">
        <v>48</v>
      </c>
      <c r="AI50" s="45">
        <v>50</v>
      </c>
      <c r="AJ50" s="45">
        <v>50</v>
      </c>
      <c r="AK50" s="14"/>
      <c r="AL50" s="8"/>
      <c r="AM50" s="16" t="s">
        <v>64</v>
      </c>
      <c r="AR50" s="62"/>
      <c r="AS50" s="62"/>
      <c r="AT50" s="62"/>
      <c r="AU50" s="62"/>
      <c r="AV50" s="61"/>
      <c r="AW50" s="61"/>
      <c r="AX50" s="61"/>
      <c r="AY50" s="61"/>
      <c r="AZ50" s="61"/>
      <c r="BA50" s="61"/>
      <c r="BB50" s="62"/>
      <c r="BC50" s="62"/>
    </row>
    <row r="51" spans="1:55" ht="16.2" customHeight="1" x14ac:dyDescent="0.3">
      <c r="B51" s="45">
        <v>93</v>
      </c>
      <c r="C51" s="45">
        <v>92</v>
      </c>
      <c r="D51" s="45">
        <v>91</v>
      </c>
      <c r="E51" s="45">
        <v>89</v>
      </c>
      <c r="F51" s="239">
        <v>45</v>
      </c>
      <c r="G51" s="239">
        <v>41</v>
      </c>
      <c r="H51" s="239">
        <v>42</v>
      </c>
      <c r="I51" s="38"/>
      <c r="J51" s="239">
        <v>43</v>
      </c>
      <c r="K51" s="239">
        <v>43</v>
      </c>
      <c r="L51" s="239">
        <v>43</v>
      </c>
      <c r="M51" s="239">
        <v>43</v>
      </c>
      <c r="N51" s="14"/>
      <c r="O51" s="9"/>
      <c r="P51" s="16" t="s">
        <v>8</v>
      </c>
      <c r="Y51" s="45">
        <v>53</v>
      </c>
      <c r="Z51" s="45">
        <v>50</v>
      </c>
      <c r="AA51" s="45">
        <v>54</v>
      </c>
      <c r="AB51" s="45">
        <v>54</v>
      </c>
      <c r="AC51" s="43"/>
      <c r="AD51" s="43"/>
      <c r="AE51" s="240">
        <v>46</v>
      </c>
      <c r="AF51" s="42"/>
      <c r="AG51" s="240">
        <v>48</v>
      </c>
      <c r="AH51" s="240">
        <v>48</v>
      </c>
      <c r="AI51" s="240">
        <v>48</v>
      </c>
      <c r="AJ51" s="45">
        <v>50</v>
      </c>
      <c r="AK51" s="14"/>
      <c r="AL51" s="9"/>
      <c r="AM51" s="16" t="s">
        <v>8</v>
      </c>
      <c r="AR51" s="62"/>
      <c r="AS51" s="62"/>
      <c r="AT51" s="62"/>
      <c r="AU51" s="62"/>
      <c r="AV51" s="61"/>
      <c r="AW51" s="61"/>
      <c r="AX51" s="61"/>
      <c r="AY51" s="61"/>
      <c r="AZ51" s="61"/>
      <c r="BA51" s="61"/>
      <c r="BB51" s="61"/>
      <c r="BC51" s="62"/>
    </row>
    <row r="52" spans="1:55" ht="16.2" customHeight="1" x14ac:dyDescent="0.3">
      <c r="B52" s="45">
        <v>92</v>
      </c>
      <c r="C52" s="45">
        <v>93</v>
      </c>
      <c r="D52" s="239">
        <v>41</v>
      </c>
      <c r="E52" s="239">
        <v>45</v>
      </c>
      <c r="F52" s="239">
        <v>42</v>
      </c>
      <c r="G52" s="239">
        <v>43</v>
      </c>
      <c r="H52" s="239">
        <v>43</v>
      </c>
      <c r="I52" s="239">
        <v>44</v>
      </c>
      <c r="J52" s="38"/>
      <c r="K52" s="239">
        <v>45</v>
      </c>
      <c r="L52" s="239">
        <v>44</v>
      </c>
      <c r="M52" s="239">
        <v>42</v>
      </c>
      <c r="N52" s="14"/>
      <c r="Y52" s="45">
        <v>54</v>
      </c>
      <c r="Z52" s="240">
        <v>40</v>
      </c>
      <c r="AA52" s="240">
        <v>48</v>
      </c>
      <c r="AB52" s="240">
        <v>49</v>
      </c>
      <c r="AC52" s="240">
        <v>49</v>
      </c>
      <c r="AD52" s="240">
        <v>48</v>
      </c>
      <c r="AE52" s="240">
        <v>46</v>
      </c>
      <c r="AF52" s="240">
        <v>47</v>
      </c>
      <c r="AG52" s="42"/>
      <c r="AH52" s="240">
        <v>48</v>
      </c>
      <c r="AI52" s="240">
        <v>47</v>
      </c>
      <c r="AJ52" s="241">
        <v>48</v>
      </c>
      <c r="AK52" s="14"/>
      <c r="AL52" s="20"/>
      <c r="AM52" s="46"/>
      <c r="AR52" s="62"/>
      <c r="AS52" s="61"/>
      <c r="AT52" s="61"/>
      <c r="AU52" s="61"/>
      <c r="AV52" s="61"/>
      <c r="AW52" s="61"/>
      <c r="AX52" s="61"/>
      <c r="AY52" s="61"/>
      <c r="AZ52" s="61"/>
      <c r="BA52" s="61"/>
      <c r="BB52" s="61"/>
      <c r="BC52" s="61"/>
    </row>
    <row r="53" spans="1:55" ht="16.2" customHeight="1" x14ac:dyDescent="0.3">
      <c r="B53" s="45">
        <v>94</v>
      </c>
      <c r="C53" s="45">
        <v>90</v>
      </c>
      <c r="D53" s="239">
        <v>44</v>
      </c>
      <c r="E53" s="239">
        <v>42</v>
      </c>
      <c r="F53" s="239">
        <v>43</v>
      </c>
      <c r="G53" s="239">
        <v>42</v>
      </c>
      <c r="H53" s="239">
        <v>43</v>
      </c>
      <c r="I53" s="239">
        <v>40</v>
      </c>
      <c r="J53" s="38"/>
      <c r="K53" s="239">
        <v>45</v>
      </c>
      <c r="L53" s="39"/>
      <c r="M53" s="36"/>
      <c r="N53" s="14"/>
      <c r="Y53" s="45">
        <v>53</v>
      </c>
      <c r="Z53" s="240">
        <v>42</v>
      </c>
      <c r="AA53" s="240">
        <v>49</v>
      </c>
      <c r="AB53" s="240">
        <v>50</v>
      </c>
      <c r="AC53" s="240">
        <v>48</v>
      </c>
      <c r="AD53" s="240">
        <v>46</v>
      </c>
      <c r="AE53" s="240">
        <v>47</v>
      </c>
      <c r="AF53" s="240">
        <v>48</v>
      </c>
      <c r="AG53" s="42"/>
      <c r="AH53" s="240">
        <v>48</v>
      </c>
      <c r="AI53" s="43"/>
      <c r="AJ53" s="40"/>
      <c r="AK53" s="14"/>
      <c r="AL53" s="20"/>
      <c r="AM53" s="46"/>
      <c r="AR53" s="62"/>
      <c r="AS53" s="61"/>
      <c r="AT53" s="61"/>
      <c r="AU53" s="61"/>
      <c r="AV53" s="61"/>
      <c r="AW53" s="61"/>
      <c r="AX53" s="61"/>
      <c r="AY53" s="61"/>
      <c r="AZ53" s="61"/>
      <c r="BA53" s="61"/>
      <c r="BB53" s="61"/>
      <c r="BC53" s="61"/>
    </row>
    <row r="54" spans="1:55" ht="16.2" customHeight="1" x14ac:dyDescent="0.3">
      <c r="B54" s="45">
        <v>92</v>
      </c>
      <c r="C54" s="45">
        <v>91</v>
      </c>
      <c r="D54" s="239">
        <v>45</v>
      </c>
      <c r="E54" s="239">
        <v>41</v>
      </c>
      <c r="F54" s="239">
        <v>42</v>
      </c>
      <c r="G54" s="239">
        <v>44</v>
      </c>
      <c r="H54" s="239">
        <v>45</v>
      </c>
      <c r="I54" s="239">
        <v>40</v>
      </c>
      <c r="J54" s="239">
        <v>41</v>
      </c>
      <c r="K54" s="38"/>
      <c r="L54" s="39"/>
      <c r="M54" s="36"/>
      <c r="N54" s="14"/>
      <c r="O54" s="20"/>
      <c r="Y54" s="45">
        <v>52</v>
      </c>
      <c r="Z54" s="241">
        <v>44</v>
      </c>
      <c r="AA54" s="241">
        <v>48</v>
      </c>
      <c r="AB54" s="241">
        <v>50</v>
      </c>
      <c r="AC54" s="241">
        <v>49</v>
      </c>
      <c r="AD54" s="241">
        <v>48</v>
      </c>
      <c r="AE54" s="241">
        <v>47</v>
      </c>
      <c r="AF54" s="241">
        <v>48</v>
      </c>
      <c r="AG54" s="241">
        <v>46</v>
      </c>
      <c r="AH54" s="42"/>
      <c r="AI54" s="43"/>
      <c r="AJ54" s="40"/>
      <c r="AK54" s="14"/>
      <c r="AL54" s="15"/>
      <c r="AR54" s="62"/>
      <c r="AS54" s="61"/>
      <c r="AT54" s="61"/>
      <c r="AU54" s="61"/>
      <c r="AV54" s="61"/>
      <c r="AW54" s="61"/>
      <c r="AX54" s="61"/>
      <c r="AY54" s="61"/>
      <c r="AZ54" s="61"/>
      <c r="BA54" s="61"/>
      <c r="BB54" s="61"/>
      <c r="BC54" s="61"/>
    </row>
    <row r="57" spans="1:55" ht="15" thickBot="1" x14ac:dyDescent="0.35">
      <c r="A57" s="5" t="s">
        <v>97</v>
      </c>
      <c r="S57" s="23" t="s">
        <v>109</v>
      </c>
      <c r="T57" s="14"/>
      <c r="U57" s="14"/>
      <c r="AP57" s="23" t="s">
        <v>112</v>
      </c>
      <c r="AQ57" s="14"/>
      <c r="AR57" s="14"/>
    </row>
    <row r="58" spans="1:55" ht="25.95" customHeight="1" thickBot="1" x14ac:dyDescent="0.35">
      <c r="C58" s="14"/>
      <c r="D58" s="23" t="s">
        <v>110</v>
      </c>
      <c r="E58" s="24"/>
      <c r="F58" s="14"/>
      <c r="G58" s="14"/>
      <c r="H58" s="14"/>
      <c r="I58" s="14"/>
      <c r="J58" s="14"/>
      <c r="K58" s="14"/>
      <c r="L58" s="14"/>
      <c r="M58" s="14"/>
      <c r="N58" s="14"/>
      <c r="O58" s="14"/>
      <c r="S58" s="57" t="s">
        <v>11</v>
      </c>
      <c r="T58" s="109"/>
      <c r="U58" s="58"/>
      <c r="V58" s="222" t="s">
        <v>9</v>
      </c>
      <c r="W58" s="110" t="s">
        <v>65</v>
      </c>
      <c r="X58" s="54"/>
      <c r="Z58" s="14"/>
      <c r="AA58" s="23" t="s">
        <v>111</v>
      </c>
      <c r="AB58" s="24"/>
      <c r="AC58" s="14"/>
      <c r="AD58" s="14"/>
      <c r="AE58" s="14"/>
      <c r="AF58" s="14"/>
      <c r="AG58" s="14"/>
      <c r="AH58" s="14"/>
      <c r="AI58" s="14"/>
      <c r="AJ58" s="14"/>
      <c r="AK58" s="14"/>
      <c r="AL58" s="14"/>
      <c r="AP58" s="56" t="s">
        <v>11</v>
      </c>
      <c r="AQ58" s="57"/>
      <c r="AR58" s="58"/>
      <c r="AS58" s="222" t="s">
        <v>9</v>
      </c>
      <c r="AT58" s="110" t="s">
        <v>65</v>
      </c>
    </row>
    <row r="59" spans="1:55" ht="16.2" customHeight="1" x14ac:dyDescent="0.3">
      <c r="B59" s="36"/>
      <c r="C59" s="36"/>
      <c r="D59" s="37"/>
      <c r="E59" s="45">
        <f>$W$59</f>
        <v>97</v>
      </c>
      <c r="F59" s="45">
        <f>$W$59</f>
        <v>97</v>
      </c>
      <c r="G59" s="37"/>
      <c r="H59" s="38"/>
      <c r="I59" s="37"/>
      <c r="J59" s="37"/>
      <c r="K59" s="37"/>
      <c r="L59" s="37"/>
      <c r="M59" s="45">
        <f>$W$60</f>
        <v>123</v>
      </c>
      <c r="N59" s="14"/>
      <c r="O59" s="3" t="s">
        <v>10</v>
      </c>
      <c r="S59" s="47" t="s">
        <v>76</v>
      </c>
      <c r="T59" s="48"/>
      <c r="U59" s="51"/>
      <c r="V59" s="203">
        <v>4</v>
      </c>
      <c r="W59" s="53">
        <f>SUM(E47:F48)/V59</f>
        <v>97</v>
      </c>
      <c r="X59" s="55"/>
      <c r="Y59" s="40"/>
      <c r="Z59" s="40"/>
      <c r="AA59" s="41"/>
      <c r="AB59" s="45">
        <f>$AT$59</f>
        <v>93</v>
      </c>
      <c r="AC59" s="45">
        <f>$AT$59</f>
        <v>93</v>
      </c>
      <c r="AD59" s="41"/>
      <c r="AE59" s="42"/>
      <c r="AF59" s="41"/>
      <c r="AG59" s="41"/>
      <c r="AH59" s="41"/>
      <c r="AI59" s="41"/>
      <c r="AJ59" s="45">
        <f>$AT$60</f>
        <v>106.86666666666666</v>
      </c>
      <c r="AK59" s="14"/>
      <c r="AL59" s="3" t="s">
        <v>10</v>
      </c>
      <c r="AP59" s="47" t="s">
        <v>76</v>
      </c>
      <c r="AQ59" s="48"/>
      <c r="AR59" s="51"/>
      <c r="AS59" s="203">
        <v>4</v>
      </c>
      <c r="AT59" s="199">
        <f>SUM(AB47:AC48)/AS59</f>
        <v>93</v>
      </c>
    </row>
    <row r="60" spans="1:55" ht="16.2" customHeight="1" x14ac:dyDescent="0.3">
      <c r="B60" s="36"/>
      <c r="C60" s="37"/>
      <c r="D60" s="37"/>
      <c r="E60" s="45">
        <f>$W$59</f>
        <v>97</v>
      </c>
      <c r="F60" s="45">
        <f>$W$59</f>
        <v>97</v>
      </c>
      <c r="G60" s="37"/>
      <c r="H60" s="37"/>
      <c r="I60" s="38"/>
      <c r="J60" s="37"/>
      <c r="K60" s="37"/>
      <c r="L60" s="45">
        <f t="shared" ref="K60:M61" si="0">$W$60</f>
        <v>123</v>
      </c>
      <c r="M60" s="45">
        <f t="shared" si="0"/>
        <v>123</v>
      </c>
      <c r="N60" s="14"/>
      <c r="O60" s="45"/>
      <c r="P60" s="16" t="s">
        <v>39</v>
      </c>
      <c r="S60" s="49" t="s">
        <v>77</v>
      </c>
      <c r="T60" s="50"/>
      <c r="U60" s="52"/>
      <c r="V60" s="59">
        <v>6</v>
      </c>
      <c r="W60" s="27">
        <f>SUM(K49,L48:L49,M47:M49)/V60</f>
        <v>123</v>
      </c>
      <c r="X60" s="55"/>
      <c r="Y60" s="40"/>
      <c r="Z60" s="41"/>
      <c r="AA60" s="41"/>
      <c r="AB60" s="45">
        <f>$AT$59</f>
        <v>93</v>
      </c>
      <c r="AC60" s="45">
        <f>$AT$59</f>
        <v>93</v>
      </c>
      <c r="AD60" s="41"/>
      <c r="AE60" s="41"/>
      <c r="AF60" s="42"/>
      <c r="AG60" s="41"/>
      <c r="AH60" s="41"/>
      <c r="AI60" s="45">
        <f>$AT$60</f>
        <v>106.86666666666666</v>
      </c>
      <c r="AJ60" s="45">
        <f>$AT$60</f>
        <v>106.86666666666666</v>
      </c>
      <c r="AK60" s="14"/>
      <c r="AL60" s="45"/>
      <c r="AM60" s="16" t="s">
        <v>39</v>
      </c>
      <c r="AP60" s="49" t="s">
        <v>77</v>
      </c>
      <c r="AQ60" s="50"/>
      <c r="AR60" s="52"/>
      <c r="AS60" s="59">
        <v>9</v>
      </c>
      <c r="AT60" s="200">
        <f>SUM(AH49,AI48:AI50,AJ47:AJ51)/AS60</f>
        <v>106.86666666666666</v>
      </c>
    </row>
    <row r="61" spans="1:55" ht="16.2" customHeight="1" x14ac:dyDescent="0.3">
      <c r="B61" s="37"/>
      <c r="C61" s="37"/>
      <c r="D61" s="37"/>
      <c r="E61" s="37"/>
      <c r="F61" s="39"/>
      <c r="G61" s="39"/>
      <c r="H61" s="37"/>
      <c r="I61" s="38"/>
      <c r="J61" s="37"/>
      <c r="K61" s="45">
        <f t="shared" si="0"/>
        <v>123</v>
      </c>
      <c r="L61" s="45">
        <f t="shared" si="0"/>
        <v>123</v>
      </c>
      <c r="M61" s="45">
        <f t="shared" si="0"/>
        <v>123</v>
      </c>
      <c r="N61" s="14"/>
      <c r="O61" s="7"/>
      <c r="P61" s="25" t="s">
        <v>12</v>
      </c>
      <c r="S61" s="49" t="s">
        <v>78</v>
      </c>
      <c r="T61" s="50"/>
      <c r="U61" s="52"/>
      <c r="V61" s="59">
        <v>14</v>
      </c>
      <c r="W61" s="27">
        <f>SUM(B50:C54,D50:E51)/V61</f>
        <v>91</v>
      </c>
      <c r="X61" s="55"/>
      <c r="Y61" s="41"/>
      <c r="Z61" s="41"/>
      <c r="AA61" s="41"/>
      <c r="AB61" s="41"/>
      <c r="AC61" s="43"/>
      <c r="AD61" s="43"/>
      <c r="AE61" s="41"/>
      <c r="AF61" s="42"/>
      <c r="AG61" s="41"/>
      <c r="AH61" s="45">
        <f>$AT$60</f>
        <v>106.86666666666666</v>
      </c>
      <c r="AI61" s="45">
        <f>$AT$60</f>
        <v>106.86666666666666</v>
      </c>
      <c r="AJ61" s="45">
        <f>$AT$60</f>
        <v>106.86666666666666</v>
      </c>
      <c r="AK61" s="14"/>
      <c r="AL61" s="7"/>
      <c r="AM61" s="25" t="s">
        <v>12</v>
      </c>
      <c r="AP61" s="49" t="s">
        <v>78</v>
      </c>
      <c r="AQ61" s="50"/>
      <c r="AR61" s="52"/>
      <c r="AS61" s="59">
        <v>11</v>
      </c>
      <c r="AT61" s="200">
        <f>SUM(AA50:AB51,Y50:Y54,Z50:Z51)/AS61</f>
        <v>53</v>
      </c>
    </row>
    <row r="62" spans="1:55" ht="16.2" customHeight="1" x14ac:dyDescent="0.3">
      <c r="B62" s="45">
        <f t="shared" ref="B62:D66" si="1">$W$61</f>
        <v>91</v>
      </c>
      <c r="C62" s="45">
        <f t="shared" si="1"/>
        <v>91</v>
      </c>
      <c r="D62" s="45">
        <f t="shared" si="1"/>
        <v>91</v>
      </c>
      <c r="E62" s="45">
        <f>$W$61</f>
        <v>91</v>
      </c>
      <c r="F62" s="39"/>
      <c r="G62" s="39"/>
      <c r="H62" s="37"/>
      <c r="I62" s="38"/>
      <c r="J62" s="37"/>
      <c r="K62" s="37"/>
      <c r="L62" s="37"/>
      <c r="M62" s="37"/>
      <c r="N62" s="14"/>
      <c r="O62" s="8"/>
      <c r="P62" s="25" t="s">
        <v>64</v>
      </c>
      <c r="S62" s="35" t="s">
        <v>12</v>
      </c>
      <c r="T62" s="113"/>
      <c r="U62" s="112"/>
      <c r="V62" s="59"/>
      <c r="W62" s="59"/>
      <c r="X62" s="55"/>
      <c r="Y62" s="45">
        <f t="shared" ref="Y62:Z66" si="2">$AT$61</f>
        <v>53</v>
      </c>
      <c r="Z62" s="45">
        <f t="shared" si="2"/>
        <v>53</v>
      </c>
      <c r="AA62" s="45">
        <f>$AT$61</f>
        <v>53</v>
      </c>
      <c r="AB62" s="45">
        <f>$AT$61</f>
        <v>53</v>
      </c>
      <c r="AC62" s="43"/>
      <c r="AD62" s="43"/>
      <c r="AE62" s="41"/>
      <c r="AF62" s="42"/>
      <c r="AG62" s="41"/>
      <c r="AH62" s="41"/>
      <c r="AI62" s="45">
        <f>$AT$60</f>
        <v>106.86666666666666</v>
      </c>
      <c r="AJ62" s="45">
        <f>$AT$60</f>
        <v>106.86666666666666</v>
      </c>
      <c r="AK62" s="14"/>
      <c r="AL62" s="8"/>
      <c r="AM62" s="25" t="s">
        <v>64</v>
      </c>
      <c r="AP62" s="35" t="s">
        <v>12</v>
      </c>
      <c r="AQ62" s="113"/>
      <c r="AR62" s="112"/>
      <c r="AS62" s="59"/>
      <c r="AT62" s="59"/>
    </row>
    <row r="63" spans="1:55" ht="16.2" customHeight="1" x14ac:dyDescent="0.3">
      <c r="B63" s="45">
        <f t="shared" si="1"/>
        <v>91</v>
      </c>
      <c r="C63" s="45">
        <f t="shared" si="1"/>
        <v>91</v>
      </c>
      <c r="D63" s="45">
        <f t="shared" si="1"/>
        <v>91</v>
      </c>
      <c r="E63" s="45">
        <f>$W$61</f>
        <v>91</v>
      </c>
      <c r="F63" s="37"/>
      <c r="G63" s="37"/>
      <c r="H63" s="37"/>
      <c r="I63" s="38"/>
      <c r="J63" s="37"/>
      <c r="K63" s="37"/>
      <c r="L63" s="37"/>
      <c r="M63" s="37"/>
      <c r="N63" s="14"/>
      <c r="O63" s="9"/>
      <c r="P63" s="25" t="s">
        <v>8</v>
      </c>
      <c r="S63" s="35" t="s">
        <v>12</v>
      </c>
      <c r="T63" s="184"/>
      <c r="U63" s="185"/>
      <c r="V63" s="59"/>
      <c r="W63" s="59"/>
      <c r="X63" s="55"/>
      <c r="Y63" s="45">
        <f t="shared" si="2"/>
        <v>53</v>
      </c>
      <c r="Z63" s="45">
        <f t="shared" si="2"/>
        <v>53</v>
      </c>
      <c r="AA63" s="45">
        <f>$AT$61</f>
        <v>53</v>
      </c>
      <c r="AB63" s="45">
        <f>$AT$61</f>
        <v>53</v>
      </c>
      <c r="AC63" s="43"/>
      <c r="AD63" s="43"/>
      <c r="AE63" s="41"/>
      <c r="AF63" s="42"/>
      <c r="AG63" s="41"/>
      <c r="AH63" s="41"/>
      <c r="AI63" s="41"/>
      <c r="AJ63" s="45">
        <f>$AT$60</f>
        <v>106.86666666666666</v>
      </c>
      <c r="AK63" s="14"/>
      <c r="AL63" s="9"/>
      <c r="AM63" s="25" t="s">
        <v>8</v>
      </c>
      <c r="AP63" s="35" t="s">
        <v>12</v>
      </c>
      <c r="AQ63" s="184"/>
      <c r="AR63" s="185"/>
      <c r="AS63" s="59"/>
      <c r="AT63" s="59"/>
    </row>
    <row r="64" spans="1:55" ht="16.2" customHeight="1" x14ac:dyDescent="0.3">
      <c r="B64" s="45">
        <f t="shared" si="1"/>
        <v>91</v>
      </c>
      <c r="C64" s="45">
        <f t="shared" si="1"/>
        <v>91</v>
      </c>
      <c r="D64" s="37"/>
      <c r="E64" s="37"/>
      <c r="F64" s="37"/>
      <c r="G64" s="37"/>
      <c r="H64" s="37"/>
      <c r="I64" s="37"/>
      <c r="J64" s="38"/>
      <c r="K64" s="37"/>
      <c r="L64" s="37"/>
      <c r="M64" s="37"/>
      <c r="N64" s="14"/>
      <c r="S64" s="188" t="s">
        <v>64</v>
      </c>
      <c r="T64" s="187"/>
      <c r="U64" s="186"/>
      <c r="V64" s="189"/>
      <c r="W64" s="59"/>
      <c r="X64" s="55"/>
      <c r="Y64" s="45">
        <f t="shared" si="2"/>
        <v>53</v>
      </c>
      <c r="Z64" s="41"/>
      <c r="AA64" s="41"/>
      <c r="AB64" s="41"/>
      <c r="AC64" s="41"/>
      <c r="AD64" s="41"/>
      <c r="AE64" s="41"/>
      <c r="AF64" s="41"/>
      <c r="AG64" s="42"/>
      <c r="AH64" s="41"/>
      <c r="AI64" s="41"/>
      <c r="AJ64" s="44"/>
      <c r="AK64" s="14"/>
      <c r="AL64" s="20"/>
      <c r="AM64" s="46"/>
      <c r="AP64" s="188" t="s">
        <v>64</v>
      </c>
      <c r="AQ64" s="187"/>
      <c r="AR64" s="186"/>
      <c r="AS64" s="189"/>
      <c r="AT64" s="59"/>
    </row>
    <row r="65" spans="2:46" ht="15.45" customHeight="1" x14ac:dyDescent="0.3">
      <c r="B65" s="45">
        <f t="shared" si="1"/>
        <v>91</v>
      </c>
      <c r="C65" s="45">
        <f t="shared" si="1"/>
        <v>91</v>
      </c>
      <c r="D65" s="37"/>
      <c r="E65" s="37"/>
      <c r="F65" s="37"/>
      <c r="G65" s="37"/>
      <c r="H65" s="37"/>
      <c r="I65" s="37"/>
      <c r="J65" s="38"/>
      <c r="K65" s="37"/>
      <c r="L65" s="39"/>
      <c r="M65" s="36"/>
      <c r="N65" s="14"/>
      <c r="S65" s="188" t="s">
        <v>64</v>
      </c>
      <c r="T65" s="191"/>
      <c r="U65" s="192"/>
      <c r="V65" s="59"/>
      <c r="W65" s="189"/>
      <c r="X65" s="55"/>
      <c r="Y65" s="45">
        <f t="shared" si="2"/>
        <v>53</v>
      </c>
      <c r="Z65" s="41"/>
      <c r="AA65" s="41"/>
      <c r="AB65" s="41"/>
      <c r="AC65" s="41"/>
      <c r="AD65" s="41"/>
      <c r="AE65" s="41"/>
      <c r="AF65" s="41"/>
      <c r="AG65" s="42"/>
      <c r="AH65" s="41"/>
      <c r="AI65" s="43"/>
      <c r="AJ65" s="40"/>
      <c r="AK65" s="14"/>
      <c r="AL65" s="20"/>
      <c r="AM65" s="46"/>
      <c r="AP65" s="188" t="s">
        <v>64</v>
      </c>
      <c r="AQ65" s="191"/>
      <c r="AR65" s="192"/>
      <c r="AS65" s="59"/>
      <c r="AT65" s="189"/>
    </row>
    <row r="66" spans="2:46" ht="16.2" customHeight="1" x14ac:dyDescent="0.3">
      <c r="B66" s="45">
        <f t="shared" si="1"/>
        <v>91</v>
      </c>
      <c r="C66" s="45">
        <f t="shared" si="1"/>
        <v>91</v>
      </c>
      <c r="D66" s="37"/>
      <c r="E66" s="37"/>
      <c r="F66" s="37"/>
      <c r="G66" s="37"/>
      <c r="H66" s="37"/>
      <c r="I66" s="37"/>
      <c r="J66" s="37"/>
      <c r="K66" s="38"/>
      <c r="L66" s="39"/>
      <c r="M66" s="36"/>
      <c r="N66" s="14"/>
      <c r="O66" s="20"/>
      <c r="S66" s="188" t="s">
        <v>64</v>
      </c>
      <c r="T66" s="191"/>
      <c r="U66" s="192"/>
      <c r="V66" s="2"/>
      <c r="W66" s="1"/>
      <c r="X66" s="34"/>
      <c r="Y66" s="45">
        <f t="shared" si="2"/>
        <v>53</v>
      </c>
      <c r="Z66" s="44"/>
      <c r="AA66" s="44"/>
      <c r="AB66" s="44"/>
      <c r="AC66" s="44"/>
      <c r="AD66" s="44"/>
      <c r="AE66" s="44"/>
      <c r="AF66" s="44"/>
      <c r="AG66" s="44"/>
      <c r="AH66" s="42"/>
      <c r="AI66" s="43"/>
      <c r="AJ66" s="40"/>
      <c r="AK66" s="14"/>
      <c r="AL66" s="15"/>
      <c r="AP66" s="188" t="s">
        <v>64</v>
      </c>
      <c r="AQ66" s="191"/>
      <c r="AR66" s="192"/>
      <c r="AS66" s="2"/>
      <c r="AT66" s="1"/>
    </row>
    <row r="67" spans="2:46" ht="16.2" customHeight="1" thickBot="1" x14ac:dyDescent="0.35">
      <c r="S67" s="190" t="s">
        <v>8</v>
      </c>
      <c r="T67" s="193"/>
      <c r="U67" s="194"/>
      <c r="V67" s="29"/>
      <c r="W67" s="29"/>
      <c r="AP67" s="190" t="s">
        <v>8</v>
      </c>
      <c r="AQ67" s="193"/>
      <c r="AR67" s="194"/>
      <c r="AS67" s="29"/>
      <c r="AT67" s="29"/>
    </row>
    <row r="68" spans="2:46" ht="28.2" thickBot="1" x14ac:dyDescent="0.35">
      <c r="S68" s="57" t="s">
        <v>5</v>
      </c>
      <c r="T68" s="109"/>
      <c r="U68" s="58"/>
      <c r="V68" s="222" t="s">
        <v>9</v>
      </c>
      <c r="W68" s="110" t="s">
        <v>66</v>
      </c>
      <c r="AP68" s="57" t="s">
        <v>5</v>
      </c>
      <c r="AQ68" s="109"/>
      <c r="AR68" s="58"/>
      <c r="AS68" s="222" t="s">
        <v>9</v>
      </c>
      <c r="AT68" s="110" t="s">
        <v>66</v>
      </c>
    </row>
    <row r="69" spans="2:46" x14ac:dyDescent="0.3">
      <c r="S69" s="47" t="s">
        <v>39</v>
      </c>
      <c r="T69" s="48"/>
      <c r="U69" s="51"/>
      <c r="V69" s="204">
        <f>SUM(V59:V61)</f>
        <v>24</v>
      </c>
      <c r="W69" s="195">
        <f>SUM(E47:F48,K49,L48:L49,M47:M49,B50:C54,D50:E51)/V69</f>
        <v>100</v>
      </c>
      <c r="AP69" s="47" t="s">
        <v>39</v>
      </c>
      <c r="AQ69" s="48"/>
      <c r="AR69" s="51"/>
      <c r="AS69" s="204">
        <f>SUM(AS59:AS61)</f>
        <v>24</v>
      </c>
      <c r="AT69" s="198">
        <f>SUM(AB47:AC48,AH49,AI48:AI50,AJ47:AJ51,Y50:Y54,Z50:AB51)/AS69</f>
        <v>79.86666666666666</v>
      </c>
    </row>
    <row r="70" spans="2:46" x14ac:dyDescent="0.3">
      <c r="S70" s="35" t="s">
        <v>12</v>
      </c>
      <c r="T70" s="32"/>
      <c r="U70" s="12"/>
      <c r="V70" s="59"/>
      <c r="W70" s="59"/>
      <c r="AP70" s="35" t="s">
        <v>12</v>
      </c>
      <c r="AQ70" s="32"/>
      <c r="AR70" s="12"/>
      <c r="AS70" s="59"/>
      <c r="AT70" s="59"/>
    </row>
    <row r="71" spans="2:46" x14ac:dyDescent="0.3">
      <c r="S71" s="188" t="s">
        <v>64</v>
      </c>
      <c r="T71" s="187"/>
      <c r="U71" s="186"/>
      <c r="V71" s="59"/>
      <c r="W71" s="59"/>
      <c r="AP71" s="188" t="s">
        <v>64</v>
      </c>
      <c r="AQ71" s="187"/>
      <c r="AR71" s="186"/>
      <c r="AS71" s="59"/>
      <c r="AT71" s="59"/>
    </row>
    <row r="72" spans="2:46" ht="15" thickBot="1" x14ac:dyDescent="0.35">
      <c r="S72" s="196" t="s">
        <v>8</v>
      </c>
      <c r="T72" s="197"/>
      <c r="U72" s="194"/>
      <c r="V72" s="29"/>
      <c r="W72" s="29"/>
      <c r="AP72" s="196" t="s">
        <v>8</v>
      </c>
      <c r="AQ72" s="197"/>
      <c r="AR72" s="194"/>
      <c r="AS72" s="29"/>
      <c r="AT72" s="29"/>
    </row>
  </sheetData>
  <mergeCells count="3">
    <mergeCell ref="U15:W15"/>
    <mergeCell ref="Q15:S15"/>
    <mergeCell ref="A15:P15"/>
  </mergeCells>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082A1-1283-46CB-9F12-927AA0AADE18}">
  <dimension ref="A1:AT75"/>
  <sheetViews>
    <sheetView topLeftCell="A36" zoomScale="110" zoomScaleNormal="110" workbookViewId="0">
      <selection activeCell="A10" sqref="A10"/>
    </sheetView>
  </sheetViews>
  <sheetFormatPr defaultColWidth="8.77734375" defaultRowHeight="14.4" x14ac:dyDescent="0.3"/>
  <cols>
    <col min="1" max="1" width="2.33203125" customWidth="1"/>
    <col min="2" max="15" width="3" customWidth="1"/>
    <col min="16" max="16" width="13.6640625" customWidth="1"/>
    <col min="18" max="18" width="10.33203125" customWidth="1"/>
    <col min="19" max="19" width="31.44140625" customWidth="1"/>
    <col min="20" max="20" width="20.77734375" customWidth="1"/>
    <col min="21" max="21" width="21" customWidth="1"/>
    <col min="22" max="22" width="18" customWidth="1"/>
    <col min="23" max="23" width="23.33203125" customWidth="1"/>
    <col min="24" max="24" width="4.33203125" customWidth="1"/>
    <col min="25" max="36" width="3" customWidth="1"/>
    <col min="37" max="38" width="2.33203125" customWidth="1"/>
    <col min="39" max="39" width="4.109375" customWidth="1"/>
    <col min="40" max="40" width="12" customWidth="1"/>
    <col min="41" max="41" width="16.44140625" customWidth="1"/>
    <col min="44" max="44" width="19.33203125" customWidth="1"/>
    <col min="45" max="45" width="16.44140625" customWidth="1"/>
    <col min="46" max="46" width="20.44140625" customWidth="1"/>
  </cols>
  <sheetData>
    <row r="1" spans="1:46" ht="19.8" x14ac:dyDescent="0.4">
      <c r="A1" s="242" t="s">
        <v>81</v>
      </c>
      <c r="B1" s="243"/>
      <c r="C1" s="244"/>
      <c r="D1" s="244"/>
      <c r="E1" s="245"/>
      <c r="F1" s="245"/>
      <c r="G1" s="245"/>
      <c r="H1" s="245"/>
      <c r="I1" s="245"/>
      <c r="J1" s="245"/>
      <c r="K1" s="245"/>
      <c r="L1" s="245"/>
      <c r="M1" s="245"/>
      <c r="N1" s="245"/>
      <c r="O1" s="245"/>
      <c r="P1" s="245"/>
      <c r="Q1" s="245"/>
      <c r="R1" s="245"/>
      <c r="S1" s="245"/>
      <c r="T1" s="245"/>
      <c r="U1" s="245"/>
      <c r="V1" s="245"/>
      <c r="W1" s="245"/>
      <c r="X1" s="245"/>
      <c r="Y1" s="245"/>
      <c r="Z1" s="245"/>
      <c r="AA1" s="245"/>
      <c r="AB1" s="245"/>
      <c r="AC1" s="245"/>
      <c r="AD1" s="245"/>
      <c r="AE1" s="245"/>
      <c r="AF1" s="245"/>
      <c r="AG1" s="245"/>
      <c r="AH1" s="245"/>
      <c r="AI1" s="245"/>
      <c r="AJ1" s="245"/>
      <c r="AK1" s="245"/>
      <c r="AL1" s="245"/>
      <c r="AM1" s="245"/>
      <c r="AN1" s="245"/>
      <c r="AO1" s="245"/>
      <c r="AP1" s="245"/>
      <c r="AQ1" s="245"/>
      <c r="AR1" s="245"/>
      <c r="AS1" s="245"/>
      <c r="AT1" s="246"/>
    </row>
    <row r="2" spans="1:46" ht="18" customHeight="1" x14ac:dyDescent="0.3">
      <c r="A2" s="247" t="s">
        <v>79</v>
      </c>
      <c r="B2" s="14"/>
      <c r="C2" s="276"/>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248"/>
    </row>
    <row r="3" spans="1:46" ht="18" customHeight="1" x14ac:dyDescent="0.3">
      <c r="A3" s="249" t="s">
        <v>113</v>
      </c>
      <c r="B3" s="14"/>
      <c r="C3" s="276"/>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248"/>
    </row>
    <row r="4" spans="1:46" ht="18" customHeight="1" x14ac:dyDescent="0.3">
      <c r="A4" s="249" t="s">
        <v>114</v>
      </c>
      <c r="B4" s="14"/>
      <c r="C4" s="276"/>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248"/>
    </row>
    <row r="5" spans="1:46" ht="18" customHeight="1" x14ac:dyDescent="0.3">
      <c r="A5" s="249" t="s">
        <v>115</v>
      </c>
      <c r="B5" s="14"/>
      <c r="C5" s="276"/>
      <c r="D5" s="276"/>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248"/>
    </row>
    <row r="6" spans="1:46" ht="18" customHeight="1" x14ac:dyDescent="0.3">
      <c r="A6" s="249" t="s">
        <v>116</v>
      </c>
      <c r="B6" s="14"/>
      <c r="C6" s="276"/>
      <c r="D6" s="276"/>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248"/>
    </row>
    <row r="7" spans="1:46" ht="18" customHeight="1" x14ac:dyDescent="0.3">
      <c r="A7" s="249" t="s">
        <v>117</v>
      </c>
      <c r="B7" s="14"/>
      <c r="C7" s="276"/>
      <c r="D7" s="276"/>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248"/>
    </row>
    <row r="8" spans="1:46" ht="18" customHeight="1" x14ac:dyDescent="0.3">
      <c r="A8" s="250" t="s">
        <v>90</v>
      </c>
      <c r="B8" s="14"/>
      <c r="C8" s="276"/>
      <c r="D8" s="276"/>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248"/>
    </row>
    <row r="9" spans="1:46" ht="18" customHeight="1" x14ac:dyDescent="0.3">
      <c r="A9" s="249" t="s">
        <v>93</v>
      </c>
      <c r="B9" s="14"/>
      <c r="C9" s="276"/>
      <c r="D9" s="276"/>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248"/>
    </row>
    <row r="10" spans="1:46" ht="18" customHeight="1" thickBot="1" x14ac:dyDescent="0.35">
      <c r="A10" s="253"/>
      <c r="B10" s="251"/>
      <c r="C10" s="251"/>
      <c r="D10" s="251"/>
      <c r="E10" s="251"/>
      <c r="F10" s="251"/>
      <c r="G10" s="251"/>
      <c r="H10" s="251"/>
      <c r="I10" s="251"/>
      <c r="J10" s="251"/>
      <c r="K10" s="251"/>
      <c r="L10" s="251"/>
      <c r="M10" s="251"/>
      <c r="N10" s="251"/>
      <c r="O10" s="251"/>
      <c r="P10" s="251"/>
      <c r="Q10" s="251"/>
      <c r="R10" s="251"/>
      <c r="S10" s="251"/>
      <c r="T10" s="251"/>
      <c r="U10" s="251"/>
      <c r="V10" s="251"/>
      <c r="W10" s="251"/>
      <c r="X10" s="251"/>
      <c r="Y10" s="251"/>
      <c r="Z10" s="251"/>
      <c r="AA10" s="251"/>
      <c r="AB10" s="251"/>
      <c r="AC10" s="251"/>
      <c r="AD10" s="251"/>
      <c r="AE10" s="251"/>
      <c r="AF10" s="251"/>
      <c r="AG10" s="251"/>
      <c r="AH10" s="251"/>
      <c r="AI10" s="251"/>
      <c r="AJ10" s="251"/>
      <c r="AK10" s="251"/>
      <c r="AL10" s="251"/>
      <c r="AM10" s="251"/>
      <c r="AN10" s="251"/>
      <c r="AO10" s="251"/>
      <c r="AP10" s="251"/>
      <c r="AQ10" s="251"/>
      <c r="AR10" s="251"/>
      <c r="AS10" s="251"/>
      <c r="AT10" s="252"/>
    </row>
    <row r="12" spans="1:46" ht="23.4" x14ac:dyDescent="0.45">
      <c r="A12" s="202" t="s">
        <v>60</v>
      </c>
      <c r="AN12" s="132"/>
    </row>
    <row r="14" spans="1:46" ht="15.6" x14ac:dyDescent="0.3">
      <c r="A14" s="78" t="s">
        <v>39</v>
      </c>
      <c r="B14" s="77"/>
      <c r="C14" s="77"/>
      <c r="D14" s="77"/>
      <c r="E14" s="77"/>
      <c r="F14" s="77"/>
      <c r="G14" s="77"/>
      <c r="H14" s="77"/>
      <c r="I14" s="77"/>
      <c r="J14" s="77"/>
      <c r="K14" s="77"/>
      <c r="L14" s="77"/>
      <c r="M14" s="77"/>
      <c r="N14" s="77"/>
      <c r="O14" s="77"/>
      <c r="P14" s="77"/>
      <c r="Q14" s="77"/>
      <c r="R14" s="77"/>
      <c r="S14" s="77"/>
      <c r="T14" s="77"/>
      <c r="U14" s="77"/>
      <c r="V14" s="77"/>
      <c r="W14" s="77"/>
      <c r="X14" s="77"/>
      <c r="Y14" s="77"/>
      <c r="Z14" s="77"/>
      <c r="AA14" s="77"/>
      <c r="AB14" s="77"/>
      <c r="AC14" s="77"/>
      <c r="AD14" s="77"/>
      <c r="AE14" s="77"/>
      <c r="AF14" s="77"/>
      <c r="AG14" s="77"/>
      <c r="AH14" s="77"/>
      <c r="AI14" s="77"/>
      <c r="AJ14" s="77"/>
      <c r="AK14" s="77"/>
      <c r="AL14" s="77"/>
      <c r="AM14" s="77"/>
      <c r="AN14" s="77"/>
    </row>
    <row r="15" spans="1:46" ht="15.45" customHeight="1" x14ac:dyDescent="0.3">
      <c r="A15" s="293" t="s">
        <v>15</v>
      </c>
      <c r="B15" s="294"/>
      <c r="C15" s="294"/>
      <c r="D15" s="294"/>
      <c r="E15" s="294"/>
      <c r="F15" s="294"/>
      <c r="G15" s="294"/>
      <c r="H15" s="294"/>
      <c r="I15" s="294"/>
      <c r="J15" s="294"/>
      <c r="K15" s="294"/>
      <c r="L15" s="294"/>
      <c r="M15" s="294"/>
      <c r="N15" s="294"/>
      <c r="O15" s="294"/>
      <c r="P15" s="295"/>
      <c r="Q15" s="296" t="s">
        <v>16</v>
      </c>
      <c r="R15" s="297"/>
      <c r="S15" s="298"/>
      <c r="T15" s="65" t="s">
        <v>41</v>
      </c>
      <c r="U15" s="299" t="s">
        <v>17</v>
      </c>
      <c r="V15" s="299"/>
      <c r="W15" s="300"/>
      <c r="X15" s="309" t="s">
        <v>42</v>
      </c>
      <c r="Y15" s="309"/>
      <c r="Z15" s="309"/>
      <c r="AA15" s="309"/>
      <c r="AB15" s="309"/>
      <c r="AC15" s="309"/>
      <c r="AD15" s="309"/>
      <c r="AE15" s="309"/>
      <c r="AF15" s="309"/>
      <c r="AG15" s="309" t="s">
        <v>45</v>
      </c>
      <c r="AH15" s="309"/>
      <c r="AI15" s="309"/>
      <c r="AJ15" s="309"/>
      <c r="AK15" s="309"/>
      <c r="AL15" s="309"/>
      <c r="AM15" s="309"/>
      <c r="AN15" s="309"/>
    </row>
    <row r="16" spans="1:46" ht="15.45" customHeight="1" x14ac:dyDescent="0.3">
      <c r="B16" s="34"/>
      <c r="C16" s="34"/>
      <c r="D16" s="34"/>
      <c r="E16" s="34"/>
      <c r="F16" s="34"/>
      <c r="G16" s="34"/>
      <c r="H16" s="34"/>
      <c r="I16" s="34"/>
      <c r="J16" s="34"/>
      <c r="K16" s="34"/>
      <c r="P16" s="1"/>
      <c r="Q16" s="82"/>
      <c r="R16" s="83"/>
      <c r="S16" s="19"/>
      <c r="U16" s="108" t="s">
        <v>6</v>
      </c>
      <c r="V16" s="108" t="s">
        <v>7</v>
      </c>
      <c r="W16" s="108" t="s">
        <v>18</v>
      </c>
      <c r="X16" s="301" t="s">
        <v>43</v>
      </c>
      <c r="Y16" s="301"/>
      <c r="Z16" s="301"/>
      <c r="AA16" s="301"/>
      <c r="AB16" s="301" t="s">
        <v>44</v>
      </c>
      <c r="AC16" s="301"/>
      <c r="AD16" s="301"/>
      <c r="AE16" s="301"/>
      <c r="AF16" s="301"/>
      <c r="AG16" s="302" t="s">
        <v>6</v>
      </c>
      <c r="AH16" s="302"/>
      <c r="AI16" s="302"/>
      <c r="AJ16" s="302"/>
      <c r="AK16" s="302" t="s">
        <v>7</v>
      </c>
      <c r="AL16" s="302"/>
      <c r="AM16" s="302"/>
      <c r="AN16" s="63" t="s">
        <v>18</v>
      </c>
    </row>
    <row r="17" spans="1:40" ht="15.45" customHeight="1" x14ac:dyDescent="0.3">
      <c r="A17" s="85" t="s">
        <v>19</v>
      </c>
      <c r="B17" s="86"/>
      <c r="C17" s="86"/>
      <c r="D17" s="86"/>
      <c r="E17" s="86"/>
      <c r="F17" s="86"/>
      <c r="G17" s="86"/>
      <c r="H17" s="86"/>
      <c r="I17" s="87"/>
      <c r="J17" s="87"/>
      <c r="K17" s="88"/>
      <c r="L17" s="79" t="s">
        <v>20</v>
      </c>
      <c r="M17" s="30"/>
      <c r="N17" s="30"/>
      <c r="O17" s="30"/>
      <c r="P17" s="80"/>
      <c r="Q17" s="30" t="s">
        <v>21</v>
      </c>
      <c r="R17" s="30"/>
      <c r="S17" s="80"/>
      <c r="T17" s="30" t="s">
        <v>22</v>
      </c>
      <c r="U17" s="128">
        <f>Condition_stage1_FOREST!U17</f>
        <v>0.31</v>
      </c>
      <c r="V17" s="128">
        <f>Condition_stage1_FOREST!V17</f>
        <v>0.28999999999999998</v>
      </c>
      <c r="W17" s="128">
        <f>Condition_stage1_FOREST!W17</f>
        <v>-2.0000000000000018E-2</v>
      </c>
      <c r="X17" s="303">
        <v>-0.25</v>
      </c>
      <c r="Y17" s="304"/>
      <c r="Z17" s="304"/>
      <c r="AA17" s="305"/>
      <c r="AB17" s="304">
        <v>0.4</v>
      </c>
      <c r="AC17" s="304"/>
      <c r="AD17" s="304"/>
      <c r="AE17" s="304"/>
      <c r="AF17" s="305"/>
      <c r="AG17" s="306">
        <v>0.65500000000000003</v>
      </c>
      <c r="AH17" s="307"/>
      <c r="AI17" s="307"/>
      <c r="AJ17" s="308"/>
      <c r="AK17" s="306">
        <v>0.64500000000000002</v>
      </c>
      <c r="AL17" s="307"/>
      <c r="AM17" s="308"/>
      <c r="AN17" s="130">
        <v>-1.0000000000000009E-2</v>
      </c>
    </row>
    <row r="18" spans="1:40" ht="15.45" customHeight="1" x14ac:dyDescent="0.3">
      <c r="A18" s="89"/>
      <c r="B18" s="66"/>
      <c r="C18" s="66"/>
      <c r="D18" s="66"/>
      <c r="E18" s="66"/>
      <c r="F18" s="66"/>
      <c r="G18" s="66"/>
      <c r="H18" s="66"/>
      <c r="I18" s="69"/>
      <c r="J18" s="69"/>
      <c r="K18" s="67"/>
      <c r="L18" s="82"/>
      <c r="M18" s="83"/>
      <c r="N18" s="83"/>
      <c r="O18" s="83"/>
      <c r="P18" s="19"/>
      <c r="Q18" s="83"/>
      <c r="R18" s="83"/>
      <c r="S18" s="19"/>
      <c r="T18" s="83"/>
      <c r="U18" s="108"/>
      <c r="V18" s="108"/>
      <c r="W18" s="108"/>
      <c r="X18" s="127"/>
      <c r="AA18" s="126"/>
      <c r="AF18" s="126"/>
      <c r="AG18" s="310"/>
      <c r="AH18" s="311"/>
      <c r="AI18" s="311"/>
      <c r="AJ18" s="312"/>
      <c r="AK18" s="131"/>
      <c r="AL18" s="132"/>
      <c r="AM18" s="133"/>
      <c r="AN18" s="134"/>
    </row>
    <row r="19" spans="1:40" ht="15.45" customHeight="1" x14ac:dyDescent="0.3">
      <c r="A19" s="89"/>
      <c r="B19" s="68"/>
      <c r="C19" s="69"/>
      <c r="D19" s="70"/>
      <c r="E19" s="71"/>
      <c r="F19" s="72"/>
      <c r="G19" s="72"/>
      <c r="H19" s="69"/>
      <c r="I19" s="69"/>
      <c r="J19" s="69"/>
      <c r="K19" s="67"/>
      <c r="L19" s="101" t="s">
        <v>23</v>
      </c>
      <c r="M19" s="102"/>
      <c r="N19" s="102"/>
      <c r="O19" s="102"/>
      <c r="P19" s="103"/>
      <c r="Q19" s="104" t="s">
        <v>24</v>
      </c>
      <c r="R19" s="105"/>
      <c r="S19" s="106"/>
      <c r="T19" s="105" t="s">
        <v>25</v>
      </c>
      <c r="U19" s="129">
        <f>Condition_stage1_FOREST!U19</f>
        <v>0</v>
      </c>
      <c r="V19" s="267">
        <f>Condition_stage1_FOREST!V19</f>
        <v>0</v>
      </c>
      <c r="W19" s="267">
        <f>Condition_stage1_FOREST!W19</f>
        <v>0</v>
      </c>
      <c r="X19" s="313">
        <v>0</v>
      </c>
      <c r="Y19" s="314"/>
      <c r="Z19" s="314"/>
      <c r="AA19" s="315"/>
      <c r="AB19" s="313">
        <v>250</v>
      </c>
      <c r="AC19" s="314"/>
      <c r="AD19" s="314"/>
      <c r="AE19" s="314"/>
      <c r="AF19" s="315"/>
      <c r="AG19" s="316">
        <f>W72</f>
        <v>0</v>
      </c>
      <c r="AH19" s="317"/>
      <c r="AI19" s="317"/>
      <c r="AJ19" s="318"/>
      <c r="AK19" s="316">
        <f>AT72</f>
        <v>0</v>
      </c>
      <c r="AL19" s="317"/>
      <c r="AM19" s="318"/>
      <c r="AN19" s="135"/>
    </row>
    <row r="20" spans="1:40" ht="15.45" customHeight="1" x14ac:dyDescent="0.3">
      <c r="A20" s="89"/>
      <c r="B20" s="69"/>
      <c r="C20" s="69"/>
      <c r="D20" s="69"/>
      <c r="E20" s="69"/>
      <c r="F20" s="69"/>
      <c r="G20" s="69"/>
      <c r="H20" s="69"/>
      <c r="I20" s="69"/>
      <c r="J20" s="69"/>
      <c r="K20" s="67"/>
      <c r="L20" s="127"/>
      <c r="P20" s="126"/>
      <c r="Q20" t="s">
        <v>26</v>
      </c>
      <c r="S20" s="126"/>
      <c r="T20" t="s">
        <v>27</v>
      </c>
      <c r="U20" s="128">
        <f>Condition_stage1_FOREST!U20</f>
        <v>18</v>
      </c>
      <c r="V20" s="128">
        <f>Condition_stage1_FOREST!V20</f>
        <v>17</v>
      </c>
      <c r="W20" s="128">
        <f>Condition_stage1_FOREST!W20</f>
        <v>-1</v>
      </c>
      <c r="X20" s="303">
        <v>4</v>
      </c>
      <c r="Y20" s="304"/>
      <c r="Z20" s="304"/>
      <c r="AA20" s="305"/>
      <c r="AB20" s="304">
        <v>40</v>
      </c>
      <c r="AC20" s="304"/>
      <c r="AD20" s="304"/>
      <c r="AE20" s="304"/>
      <c r="AF20" s="305"/>
      <c r="AG20" s="306">
        <v>0.38888888888888884</v>
      </c>
      <c r="AH20" s="307"/>
      <c r="AI20" s="307"/>
      <c r="AJ20" s="308"/>
      <c r="AK20" s="306">
        <v>0.36111111111111116</v>
      </c>
      <c r="AL20" s="307"/>
      <c r="AM20" s="308"/>
      <c r="AN20" s="130">
        <v>-2.7777777777777679E-2</v>
      </c>
    </row>
    <row r="21" spans="1:40" ht="15.45" customHeight="1" x14ac:dyDescent="0.3">
      <c r="A21" s="90"/>
      <c r="B21" s="91"/>
      <c r="C21" s="69"/>
      <c r="D21" s="69"/>
      <c r="E21" s="69"/>
      <c r="F21" s="69"/>
      <c r="G21" s="69"/>
      <c r="H21" s="69"/>
      <c r="I21" s="69"/>
      <c r="J21" s="69"/>
      <c r="K21" s="67"/>
      <c r="L21" s="127"/>
      <c r="P21" s="126"/>
      <c r="S21" s="126"/>
      <c r="U21" s="218"/>
      <c r="V21" s="218"/>
      <c r="W21" s="218"/>
      <c r="X21" s="219"/>
      <c r="Y21" s="220"/>
      <c r="Z21" s="220"/>
      <c r="AA21" s="221"/>
      <c r="AB21" s="220"/>
      <c r="AC21" s="220"/>
      <c r="AD21" s="220"/>
      <c r="AE21" s="220"/>
      <c r="AF21" s="221"/>
      <c r="AG21" s="131"/>
      <c r="AH21" s="132"/>
      <c r="AI21" s="132"/>
      <c r="AJ21" s="133"/>
      <c r="AK21" s="167"/>
      <c r="AL21" s="168"/>
      <c r="AM21" s="159"/>
      <c r="AN21" s="160"/>
    </row>
    <row r="22" spans="1:40" ht="15.45" customHeight="1" x14ac:dyDescent="0.3">
      <c r="A22" s="93" t="s">
        <v>28</v>
      </c>
      <c r="B22" s="94"/>
      <c r="C22" s="94"/>
      <c r="D22" s="95"/>
      <c r="E22" s="95"/>
      <c r="F22" s="94"/>
      <c r="G22" s="94"/>
      <c r="H22" s="94"/>
      <c r="I22" s="94"/>
      <c r="J22" s="94"/>
      <c r="K22" s="96"/>
      <c r="L22" s="79" t="s">
        <v>29</v>
      </c>
      <c r="M22" s="30"/>
      <c r="N22" s="30"/>
      <c r="O22" s="30"/>
      <c r="P22" s="80"/>
      <c r="Q22" s="30" t="s">
        <v>13</v>
      </c>
      <c r="R22" s="30"/>
      <c r="S22" s="80"/>
      <c r="T22" s="30" t="s">
        <v>30</v>
      </c>
      <c r="U22" s="128">
        <f>Condition_stage1_FOREST!U22</f>
        <v>6</v>
      </c>
      <c r="V22" s="128">
        <f>Condition_stage1_FOREST!V22</f>
        <v>5</v>
      </c>
      <c r="W22" s="128">
        <f>Condition_stage1_FOREST!W22</f>
        <v>-1</v>
      </c>
      <c r="X22" s="303">
        <v>0</v>
      </c>
      <c r="Y22" s="304"/>
      <c r="Z22" s="304"/>
      <c r="AA22" s="305"/>
      <c r="AB22" s="304">
        <v>10</v>
      </c>
      <c r="AC22" s="304"/>
      <c r="AD22" s="304"/>
      <c r="AE22" s="304"/>
      <c r="AF22" s="305"/>
      <c r="AG22" s="306">
        <v>0.6</v>
      </c>
      <c r="AH22" s="307"/>
      <c r="AI22" s="307"/>
      <c r="AJ22" s="308"/>
      <c r="AK22" s="306">
        <v>0.5</v>
      </c>
      <c r="AL22" s="307"/>
      <c r="AM22" s="308"/>
      <c r="AN22" s="134">
        <v>-9.9999999999999978E-2</v>
      </c>
    </row>
    <row r="23" spans="1:40" ht="15.45" customHeight="1" x14ac:dyDescent="0.3">
      <c r="A23" s="97"/>
      <c r="B23" s="73"/>
      <c r="C23" s="73"/>
      <c r="D23" s="73"/>
      <c r="E23" s="73"/>
      <c r="F23" s="73"/>
      <c r="G23" s="73"/>
      <c r="H23" s="73"/>
      <c r="I23" s="73"/>
      <c r="J23" s="73"/>
      <c r="K23" s="75"/>
      <c r="L23" s="82"/>
      <c r="M23" s="83"/>
      <c r="N23" s="83"/>
      <c r="O23" s="83"/>
      <c r="P23" s="19"/>
      <c r="Q23" s="83"/>
      <c r="R23" s="83"/>
      <c r="S23" s="19"/>
      <c r="T23" s="83"/>
      <c r="U23" s="108"/>
      <c r="V23" s="108"/>
      <c r="W23" s="108"/>
      <c r="X23" s="127"/>
      <c r="AA23" s="126"/>
      <c r="AF23" s="126"/>
      <c r="AG23" s="167"/>
      <c r="AH23" s="168"/>
      <c r="AI23" s="168"/>
      <c r="AJ23" s="159"/>
      <c r="AK23" s="131"/>
      <c r="AL23" s="132"/>
      <c r="AM23" s="133"/>
      <c r="AN23" s="134"/>
    </row>
    <row r="24" spans="1:40" ht="15.45" customHeight="1" x14ac:dyDescent="0.3">
      <c r="A24" s="97"/>
      <c r="B24" s="76"/>
      <c r="C24" s="73"/>
      <c r="D24" s="73"/>
      <c r="E24" s="73"/>
      <c r="F24" s="73"/>
      <c r="G24" s="73"/>
      <c r="H24" s="73"/>
      <c r="I24" s="73"/>
      <c r="J24" s="73"/>
      <c r="K24" s="75"/>
      <c r="L24" s="79" t="s">
        <v>31</v>
      </c>
      <c r="M24" s="30"/>
      <c r="N24" s="30"/>
      <c r="O24" s="30"/>
      <c r="P24" s="80"/>
      <c r="Q24" s="30" t="s">
        <v>32</v>
      </c>
      <c r="R24" s="30"/>
      <c r="S24" s="80"/>
      <c r="T24" s="30" t="s">
        <v>33</v>
      </c>
      <c r="U24" s="128">
        <f>Condition_stage1_FOREST!U24</f>
        <v>81</v>
      </c>
      <c r="V24" s="128">
        <f>Condition_stage1_FOREST!V24</f>
        <v>75</v>
      </c>
      <c r="W24" s="128">
        <f>Condition_stage1_FOREST!W24</f>
        <v>-6</v>
      </c>
      <c r="X24" s="303">
        <v>0</v>
      </c>
      <c r="Y24" s="304"/>
      <c r="Z24" s="304"/>
      <c r="AA24" s="305"/>
      <c r="AB24" s="304">
        <v>100</v>
      </c>
      <c r="AC24" s="304"/>
      <c r="AD24" s="304"/>
      <c r="AE24" s="304"/>
      <c r="AF24" s="305"/>
      <c r="AG24" s="306">
        <v>0.81</v>
      </c>
      <c r="AH24" s="307"/>
      <c r="AI24" s="307"/>
      <c r="AJ24" s="308"/>
      <c r="AK24" s="306">
        <v>0.75</v>
      </c>
      <c r="AL24" s="307"/>
      <c r="AM24" s="308"/>
      <c r="AN24" s="130">
        <v>-6.0000000000000053E-2</v>
      </c>
    </row>
    <row r="25" spans="1:40" ht="15.45" customHeight="1" x14ac:dyDescent="0.3">
      <c r="A25" s="97"/>
      <c r="B25" s="73"/>
      <c r="C25" s="73"/>
      <c r="D25" s="73"/>
      <c r="E25" s="73"/>
      <c r="F25" s="73"/>
      <c r="G25" s="73"/>
      <c r="H25" s="73"/>
      <c r="I25" s="73"/>
      <c r="J25" s="73"/>
      <c r="K25" s="75"/>
      <c r="L25" s="82"/>
      <c r="M25" s="83"/>
      <c r="N25" s="83"/>
      <c r="O25" s="83"/>
      <c r="P25" s="19"/>
      <c r="Q25" s="83"/>
      <c r="R25" s="83"/>
      <c r="S25" s="19"/>
      <c r="T25" s="83"/>
      <c r="U25" s="108"/>
      <c r="V25" s="108"/>
      <c r="W25" s="108"/>
      <c r="X25" s="127"/>
      <c r="AA25" s="126"/>
      <c r="AF25" s="126"/>
      <c r="AG25" s="167"/>
      <c r="AH25" s="168"/>
      <c r="AI25" s="168"/>
      <c r="AJ25" s="159"/>
      <c r="AK25" s="131"/>
      <c r="AL25" s="132"/>
      <c r="AM25" s="133"/>
      <c r="AN25" s="134"/>
    </row>
    <row r="26" spans="1:40" ht="15.45" customHeight="1" x14ac:dyDescent="0.3">
      <c r="A26" s="97"/>
      <c r="B26" s="73"/>
      <c r="C26" s="73"/>
      <c r="D26" s="74"/>
      <c r="E26" s="73"/>
      <c r="F26" s="73"/>
      <c r="G26" s="73"/>
      <c r="H26" s="73"/>
      <c r="I26" s="73"/>
      <c r="J26" s="73"/>
      <c r="K26" s="75"/>
      <c r="L26" s="79" t="s">
        <v>34</v>
      </c>
      <c r="M26" s="30"/>
      <c r="N26" s="30"/>
      <c r="O26" s="30"/>
      <c r="P26" s="80"/>
      <c r="Q26" s="30" t="s">
        <v>35</v>
      </c>
      <c r="R26" s="30"/>
      <c r="S26" s="80"/>
      <c r="T26" s="30" t="s">
        <v>22</v>
      </c>
      <c r="U26" s="128">
        <f>Condition_stage1_FOREST!U26</f>
        <v>0.65</v>
      </c>
      <c r="V26" s="128">
        <f>Condition_stage1_FOREST!V26</f>
        <v>0.63</v>
      </c>
      <c r="W26" s="128">
        <f>Condition_stage1_FOREST!W26</f>
        <v>-2.0000000000000018E-2</v>
      </c>
      <c r="X26" s="303">
        <v>-0.25</v>
      </c>
      <c r="Y26" s="304"/>
      <c r="Z26" s="304"/>
      <c r="AA26" s="305"/>
      <c r="AB26" s="304">
        <v>0.75</v>
      </c>
      <c r="AC26" s="304"/>
      <c r="AD26" s="304"/>
      <c r="AE26" s="304"/>
      <c r="AF26" s="305"/>
      <c r="AG26" s="306">
        <v>0.83</v>
      </c>
      <c r="AH26" s="307"/>
      <c r="AI26" s="307"/>
      <c r="AJ26" s="308"/>
      <c r="AK26" s="306">
        <v>0.82</v>
      </c>
      <c r="AL26" s="307"/>
      <c r="AM26" s="308"/>
      <c r="AN26" s="130">
        <v>-0.01</v>
      </c>
    </row>
    <row r="27" spans="1:40" ht="15.45" customHeight="1" x14ac:dyDescent="0.3">
      <c r="A27" s="98"/>
      <c r="B27" s="99"/>
      <c r="C27" s="99"/>
      <c r="D27" s="99"/>
      <c r="E27" s="99"/>
      <c r="F27" s="99"/>
      <c r="G27" s="99"/>
      <c r="H27" s="99"/>
      <c r="I27" s="99"/>
      <c r="J27" s="99"/>
      <c r="K27" s="100"/>
      <c r="L27" s="82"/>
      <c r="M27" s="83"/>
      <c r="N27" s="83"/>
      <c r="O27" s="83"/>
      <c r="P27" s="19"/>
      <c r="Q27" s="83"/>
      <c r="R27" s="83"/>
      <c r="S27" s="19"/>
      <c r="T27" s="83"/>
      <c r="U27" s="108"/>
      <c r="V27" s="108"/>
      <c r="W27" s="108"/>
      <c r="X27" s="127"/>
      <c r="AA27" s="126"/>
      <c r="AF27" s="126"/>
      <c r="AG27" s="167"/>
      <c r="AH27" s="168"/>
      <c r="AI27" s="168"/>
      <c r="AJ27" s="159"/>
      <c r="AK27" s="131"/>
      <c r="AL27" s="132"/>
      <c r="AM27" s="133"/>
      <c r="AN27" s="134"/>
    </row>
    <row r="28" spans="1:40" ht="15.45" customHeight="1" x14ac:dyDescent="0.3">
      <c r="A28" s="114" t="s">
        <v>36</v>
      </c>
      <c r="B28" s="115"/>
      <c r="C28" s="115"/>
      <c r="D28" s="115"/>
      <c r="E28" s="116"/>
      <c r="F28" s="115"/>
      <c r="G28" s="115"/>
      <c r="H28" s="115"/>
      <c r="I28" s="115"/>
      <c r="J28" s="115"/>
      <c r="K28" s="115"/>
      <c r="L28" s="115"/>
      <c r="M28" s="115"/>
      <c r="N28" s="115"/>
      <c r="O28" s="115"/>
      <c r="P28" s="117"/>
      <c r="Q28" s="18" t="s">
        <v>14</v>
      </c>
      <c r="R28" s="84"/>
      <c r="S28" s="1"/>
      <c r="T28" s="84" t="s">
        <v>33</v>
      </c>
      <c r="U28" s="63">
        <f>Condition_stage1_FOREST!U28</f>
        <v>74</v>
      </c>
      <c r="V28" s="63">
        <f>Condition_stage1_FOREST!V28</f>
        <v>59</v>
      </c>
      <c r="W28" s="63">
        <f>Condition_stage1_FOREST!W28</f>
        <v>-15</v>
      </c>
      <c r="X28" s="321">
        <v>0</v>
      </c>
      <c r="Y28" s="322"/>
      <c r="Z28" s="322"/>
      <c r="AA28" s="323"/>
      <c r="AB28" s="322">
        <v>100</v>
      </c>
      <c r="AC28" s="322"/>
      <c r="AD28" s="322"/>
      <c r="AE28" s="322"/>
      <c r="AF28" s="323"/>
      <c r="AG28" s="324">
        <v>0.74</v>
      </c>
      <c r="AH28" s="325"/>
      <c r="AI28" s="325"/>
      <c r="AJ28" s="326"/>
      <c r="AK28" s="324">
        <v>0.59</v>
      </c>
      <c r="AL28" s="325"/>
      <c r="AM28" s="326"/>
      <c r="AN28" s="136">
        <v>-0.15000000000000002</v>
      </c>
    </row>
    <row r="29" spans="1:40" ht="15.45" customHeight="1" x14ac:dyDescent="0.3">
      <c r="A29" s="34"/>
    </row>
    <row r="30" spans="1:40" ht="15.45" customHeight="1" x14ac:dyDescent="0.3">
      <c r="A30" s="34"/>
      <c r="B30" s="34"/>
      <c r="D30" s="64"/>
    </row>
    <row r="32" spans="1:40" ht="2.5499999999999998" customHeight="1" x14ac:dyDescent="0.3"/>
    <row r="33" spans="1:39" s="60" customFormat="1" ht="35.549999999999997" customHeight="1" x14ac:dyDescent="0.3">
      <c r="A33" s="201" t="s">
        <v>40</v>
      </c>
    </row>
    <row r="34" spans="1:39" s="60" customFormat="1" ht="23.55" customHeight="1" x14ac:dyDescent="0.3">
      <c r="A34" s="5" t="s">
        <v>75</v>
      </c>
    </row>
    <row r="35" spans="1:39" x14ac:dyDescent="0.3">
      <c r="A35" s="34"/>
    </row>
    <row r="36" spans="1:39" ht="28.2" customHeight="1" x14ac:dyDescent="0.3">
      <c r="C36" s="14"/>
      <c r="D36" s="23" t="s">
        <v>110</v>
      </c>
      <c r="E36" s="24"/>
      <c r="F36" s="14"/>
      <c r="G36" s="14"/>
      <c r="H36" s="14"/>
      <c r="I36" s="14"/>
      <c r="J36" s="14"/>
      <c r="K36" s="14"/>
      <c r="L36" s="14"/>
      <c r="M36" s="14"/>
      <c r="N36" s="14"/>
      <c r="O36" s="14"/>
      <c r="Z36" s="14"/>
      <c r="AA36" s="23" t="s">
        <v>111</v>
      </c>
      <c r="AB36" s="24"/>
      <c r="AC36" s="14"/>
      <c r="AD36" s="14"/>
      <c r="AE36" s="14"/>
      <c r="AF36" s="14"/>
      <c r="AG36" s="14"/>
      <c r="AH36" s="14"/>
      <c r="AI36" s="14"/>
      <c r="AJ36" s="14"/>
      <c r="AK36" s="14"/>
      <c r="AL36" s="14"/>
    </row>
    <row r="37" spans="1:39" ht="16.2" customHeight="1" x14ac:dyDescent="0.3">
      <c r="B37" s="36"/>
      <c r="C37" s="36"/>
      <c r="D37" s="37"/>
      <c r="E37" s="45">
        <f>Condition_stage1_FOREST!E47</f>
        <v>98</v>
      </c>
      <c r="F37" s="45">
        <f>Condition_stage1_FOREST!F47</f>
        <v>96</v>
      </c>
      <c r="G37" s="37"/>
      <c r="H37" s="38"/>
      <c r="I37" s="37"/>
      <c r="J37" s="37"/>
      <c r="K37" s="37"/>
      <c r="L37" s="37"/>
      <c r="M37" s="45">
        <f>Condition_stage1_FOREST!M47</f>
        <v>123</v>
      </c>
      <c r="N37" s="14"/>
      <c r="O37" s="3" t="s">
        <v>10</v>
      </c>
      <c r="Y37" s="40"/>
      <c r="Z37" s="40"/>
      <c r="AA37" s="41"/>
      <c r="AB37" s="45">
        <f>Condition_stage1_FOREST!AB47</f>
        <v>94</v>
      </c>
      <c r="AC37" s="45">
        <f>Condition_stage1_FOREST!AC47</f>
        <v>96</v>
      </c>
      <c r="AD37" s="41"/>
      <c r="AE37" s="42"/>
      <c r="AF37" s="41"/>
      <c r="AG37" s="41"/>
      <c r="AH37" s="41"/>
      <c r="AI37" s="41"/>
      <c r="AJ37" s="45">
        <f>Condition_stage1_FOREST!AJ47</f>
        <v>135.30000000000001</v>
      </c>
      <c r="AK37" s="14"/>
      <c r="AL37" s="3" t="s">
        <v>10</v>
      </c>
    </row>
    <row r="38" spans="1:39" ht="16.2" customHeight="1" x14ac:dyDescent="0.3">
      <c r="B38" s="36"/>
      <c r="C38" s="37"/>
      <c r="D38" s="37"/>
      <c r="E38" s="45">
        <f>Condition_stage1_FOREST!E48</f>
        <v>97</v>
      </c>
      <c r="F38" s="45">
        <f>Condition_stage1_FOREST!F48</f>
        <v>97</v>
      </c>
      <c r="G38" s="37"/>
      <c r="H38" s="37"/>
      <c r="I38" s="38"/>
      <c r="J38" s="37"/>
      <c r="K38" s="37"/>
      <c r="L38" s="45">
        <f>Condition_stage1_FOREST!L48</f>
        <v>121</v>
      </c>
      <c r="M38" s="45">
        <f>Condition_stage1_FOREST!M48</f>
        <v>125</v>
      </c>
      <c r="N38" s="14"/>
      <c r="O38" s="45"/>
      <c r="P38" s="16" t="s">
        <v>39</v>
      </c>
      <c r="Y38" s="40"/>
      <c r="Z38" s="41"/>
      <c r="AA38" s="41"/>
      <c r="AB38" s="45">
        <f>Condition_stage1_FOREST!AB48</f>
        <v>90</v>
      </c>
      <c r="AC38" s="45">
        <f>Condition_stage1_FOREST!AC48</f>
        <v>92</v>
      </c>
      <c r="AD38" s="41"/>
      <c r="AE38" s="41"/>
      <c r="AF38" s="42"/>
      <c r="AG38" s="41"/>
      <c r="AH38" s="41"/>
      <c r="AI38" s="45">
        <f>Condition_stage1_FOREST!AI48</f>
        <v>133.1</v>
      </c>
      <c r="AJ38" s="45">
        <f>Condition_stage1_FOREST!AJ48</f>
        <v>137.5</v>
      </c>
      <c r="AK38" s="14"/>
      <c r="AL38" s="45"/>
      <c r="AM38" s="16" t="s">
        <v>39</v>
      </c>
    </row>
    <row r="39" spans="1:39" ht="16.2" customHeight="1" x14ac:dyDescent="0.3">
      <c r="B39" s="37"/>
      <c r="C39" s="37"/>
      <c r="D39" s="37"/>
      <c r="E39" s="37"/>
      <c r="F39" s="39"/>
      <c r="G39" s="39"/>
      <c r="H39" s="37"/>
      <c r="I39" s="38"/>
      <c r="J39" s="37"/>
      <c r="K39" s="45">
        <f>Condition_stage1_FOREST!K49</f>
        <v>123</v>
      </c>
      <c r="L39" s="45">
        <f>Condition_stage1_FOREST!L49</f>
        <v>123</v>
      </c>
      <c r="M39" s="45">
        <f>Condition_stage1_FOREST!M49</f>
        <v>123</v>
      </c>
      <c r="N39" s="14"/>
      <c r="O39" s="7"/>
      <c r="P39" s="16" t="s">
        <v>12</v>
      </c>
      <c r="Y39" s="41"/>
      <c r="Z39" s="41"/>
      <c r="AA39" s="41"/>
      <c r="AB39" s="41"/>
      <c r="AC39" s="43"/>
      <c r="AD39" s="43"/>
      <c r="AE39" s="41"/>
      <c r="AF39" s="42"/>
      <c r="AG39" s="41"/>
      <c r="AH39" s="45">
        <f>Condition_stage1_FOREST!AH49</f>
        <v>135.30000000000001</v>
      </c>
      <c r="AI39" s="45">
        <f>Condition_stage1_FOREST!AI49</f>
        <v>135.30000000000001</v>
      </c>
      <c r="AJ39" s="45">
        <f>Condition_stage1_FOREST!AJ49</f>
        <v>135.30000000000001</v>
      </c>
      <c r="AK39" s="14"/>
      <c r="AL39" s="7"/>
      <c r="AM39" s="16" t="s">
        <v>12</v>
      </c>
    </row>
    <row r="40" spans="1:39" ht="16.2" customHeight="1" x14ac:dyDescent="0.3">
      <c r="B40" s="45">
        <f>Condition_stage1_FOREST!B50</f>
        <v>91</v>
      </c>
      <c r="C40" s="45">
        <f>Condition_stage1_FOREST!C50</f>
        <v>89</v>
      </c>
      <c r="D40" s="45">
        <f>Condition_stage1_FOREST!D50</f>
        <v>93</v>
      </c>
      <c r="E40" s="45">
        <f>Condition_stage1_FOREST!E50</f>
        <v>84</v>
      </c>
      <c r="F40" s="39"/>
      <c r="G40" s="39"/>
      <c r="H40" s="37"/>
      <c r="I40" s="38"/>
      <c r="J40" s="37"/>
      <c r="K40" s="37"/>
      <c r="L40" s="37"/>
      <c r="M40" s="37"/>
      <c r="N40" s="14"/>
      <c r="O40" s="8"/>
      <c r="P40" s="16" t="s">
        <v>64</v>
      </c>
      <c r="Y40" s="45">
        <f>Condition_stage1_FOREST!Y50</f>
        <v>54</v>
      </c>
      <c r="Z40" s="45">
        <f>Condition_stage1_FOREST!Z50</f>
        <v>50</v>
      </c>
      <c r="AA40" s="45">
        <f>Condition_stage1_FOREST!AA50</f>
        <v>56</v>
      </c>
      <c r="AB40" s="45">
        <f>Condition_stage1_FOREST!AB50</f>
        <v>53</v>
      </c>
      <c r="AC40" s="43"/>
      <c r="AD40" s="43"/>
      <c r="AE40" s="41"/>
      <c r="AF40" s="42"/>
      <c r="AG40" s="41"/>
      <c r="AH40" s="41"/>
      <c r="AI40" s="45">
        <f>Condition_stage1_FOREST!AI50</f>
        <v>50</v>
      </c>
      <c r="AJ40" s="45">
        <f>Condition_stage1_FOREST!AJ50</f>
        <v>50</v>
      </c>
      <c r="AK40" s="14"/>
      <c r="AL40" s="8"/>
      <c r="AM40" s="16" t="s">
        <v>64</v>
      </c>
    </row>
    <row r="41" spans="1:39" ht="16.2" customHeight="1" x14ac:dyDescent="0.3">
      <c r="B41" s="45">
        <f>Condition_stage1_FOREST!B51</f>
        <v>93</v>
      </c>
      <c r="C41" s="45">
        <f>Condition_stage1_FOREST!C51</f>
        <v>92</v>
      </c>
      <c r="D41" s="45">
        <f>Condition_stage1_FOREST!D51</f>
        <v>91</v>
      </c>
      <c r="E41" s="45">
        <f>Condition_stage1_FOREST!E51</f>
        <v>89</v>
      </c>
      <c r="F41" s="37"/>
      <c r="G41" s="37"/>
      <c r="H41" s="37"/>
      <c r="I41" s="38"/>
      <c r="J41" s="37"/>
      <c r="K41" s="37"/>
      <c r="L41" s="37"/>
      <c r="M41" s="37"/>
      <c r="N41" s="14"/>
      <c r="O41" s="9"/>
      <c r="P41" s="16" t="s">
        <v>8</v>
      </c>
      <c r="Y41" s="45">
        <f>Condition_stage1_FOREST!Y51</f>
        <v>53</v>
      </c>
      <c r="Z41" s="45">
        <f>Condition_stage1_FOREST!Z51</f>
        <v>50</v>
      </c>
      <c r="AA41" s="45">
        <f>Condition_stage1_FOREST!AA51</f>
        <v>54</v>
      </c>
      <c r="AB41" s="45">
        <f>Condition_stage1_FOREST!AB51</f>
        <v>54</v>
      </c>
      <c r="AC41" s="43"/>
      <c r="AD41" s="43"/>
      <c r="AE41" s="41"/>
      <c r="AF41" s="42"/>
      <c r="AG41" s="41"/>
      <c r="AH41" s="41"/>
      <c r="AI41" s="41"/>
      <c r="AJ41" s="45">
        <f>Condition_stage1_FOREST!AJ51</f>
        <v>50</v>
      </c>
      <c r="AK41" s="14"/>
      <c r="AL41" s="9"/>
      <c r="AM41" s="16" t="s">
        <v>8</v>
      </c>
    </row>
    <row r="42" spans="1:39" ht="16.2" customHeight="1" x14ac:dyDescent="0.3">
      <c r="B42" s="45">
        <f>Condition_stage1_FOREST!B52</f>
        <v>92</v>
      </c>
      <c r="C42" s="45">
        <f>Condition_stage1_FOREST!C52</f>
        <v>93</v>
      </c>
      <c r="D42" s="37"/>
      <c r="E42" s="37"/>
      <c r="F42" s="37"/>
      <c r="G42" s="37"/>
      <c r="H42" s="37"/>
      <c r="I42" s="37"/>
      <c r="J42" s="38"/>
      <c r="K42" s="37"/>
      <c r="L42" s="37"/>
      <c r="M42" s="37"/>
      <c r="N42" s="14"/>
      <c r="Y42" s="45">
        <f>Condition_stage1_FOREST!Y52</f>
        <v>54</v>
      </c>
      <c r="Z42" s="41"/>
      <c r="AA42" s="41"/>
      <c r="AB42" s="41"/>
      <c r="AC42" s="41"/>
      <c r="AD42" s="41"/>
      <c r="AE42" s="41"/>
      <c r="AF42" s="41"/>
      <c r="AG42" s="42"/>
      <c r="AH42" s="41"/>
      <c r="AI42" s="41"/>
      <c r="AJ42" s="44"/>
      <c r="AK42" s="14"/>
      <c r="AL42" s="20"/>
      <c r="AM42" s="46"/>
    </row>
    <row r="43" spans="1:39" ht="16.2" customHeight="1" x14ac:dyDescent="0.3">
      <c r="B43" s="45">
        <f>Condition_stage1_FOREST!B53</f>
        <v>94</v>
      </c>
      <c r="C43" s="45">
        <f>Condition_stage1_FOREST!C53</f>
        <v>90</v>
      </c>
      <c r="D43" s="37"/>
      <c r="E43" s="37"/>
      <c r="F43" s="37"/>
      <c r="G43" s="37"/>
      <c r="H43" s="37"/>
      <c r="I43" s="37"/>
      <c r="J43" s="38"/>
      <c r="K43" s="37"/>
      <c r="L43" s="39"/>
      <c r="M43" s="36"/>
      <c r="N43" s="14"/>
      <c r="Y43" s="45">
        <f>Condition_stage1_FOREST!Y53</f>
        <v>53</v>
      </c>
      <c r="Z43" s="41"/>
      <c r="AA43" s="41"/>
      <c r="AB43" s="41"/>
      <c r="AC43" s="41"/>
      <c r="AD43" s="41"/>
      <c r="AE43" s="41"/>
      <c r="AF43" s="41"/>
      <c r="AG43" s="42"/>
      <c r="AH43" s="41"/>
      <c r="AI43" s="43"/>
      <c r="AJ43" s="40"/>
      <c r="AK43" s="14"/>
      <c r="AL43" s="20"/>
      <c r="AM43" s="46"/>
    </row>
    <row r="44" spans="1:39" ht="16.2" customHeight="1" x14ac:dyDescent="0.3">
      <c r="B44" s="45">
        <f>Condition_stage1_FOREST!B54</f>
        <v>92</v>
      </c>
      <c r="C44" s="45">
        <f>Condition_stage1_FOREST!C54</f>
        <v>91</v>
      </c>
      <c r="D44" s="37"/>
      <c r="E44" s="37"/>
      <c r="F44" s="37"/>
      <c r="G44" s="37"/>
      <c r="H44" s="37"/>
      <c r="I44" s="37"/>
      <c r="J44" s="37"/>
      <c r="K44" s="38"/>
      <c r="L44" s="39"/>
      <c r="M44" s="36"/>
      <c r="N44" s="14"/>
      <c r="O44" s="20"/>
      <c r="Y44" s="45">
        <f>Condition_stage1_FOREST!Y54</f>
        <v>52</v>
      </c>
      <c r="Z44" s="44"/>
      <c r="AA44" s="44"/>
      <c r="AB44" s="44"/>
      <c r="AC44" s="44"/>
      <c r="AD44" s="44"/>
      <c r="AE44" s="44"/>
      <c r="AF44" s="44"/>
      <c r="AG44" s="44"/>
      <c r="AH44" s="42"/>
      <c r="AI44" s="43"/>
      <c r="AJ44" s="40"/>
      <c r="AK44" s="14"/>
      <c r="AL44" s="15"/>
    </row>
    <row r="45" spans="1:39" x14ac:dyDescent="0.3">
      <c r="A45" s="34"/>
    </row>
    <row r="46" spans="1:39" ht="21" customHeight="1" x14ac:dyDescent="0.3">
      <c r="A46" s="34"/>
      <c r="S46" s="232"/>
    </row>
    <row r="47" spans="1:39" ht="26.55" customHeight="1" x14ac:dyDescent="0.3">
      <c r="A47" s="34"/>
      <c r="S47" s="261" t="s">
        <v>83</v>
      </c>
    </row>
    <row r="48" spans="1:39" ht="22.2" customHeight="1" x14ac:dyDescent="0.3">
      <c r="A48" s="34" t="s">
        <v>74</v>
      </c>
      <c r="T48" s="319" t="s">
        <v>70</v>
      </c>
      <c r="U48" s="320"/>
    </row>
    <row r="49" spans="1:46" x14ac:dyDescent="0.3">
      <c r="A49" s="34"/>
      <c r="S49" s="255" t="s">
        <v>71</v>
      </c>
      <c r="T49" s="118" t="s">
        <v>43</v>
      </c>
      <c r="U49" s="118" t="s">
        <v>44</v>
      </c>
    </row>
    <row r="50" spans="1:46" ht="23.55" customHeight="1" x14ac:dyDescent="0.3">
      <c r="C50" s="14"/>
      <c r="D50" s="23" t="s">
        <v>110</v>
      </c>
      <c r="E50" s="24"/>
      <c r="F50" s="14"/>
      <c r="G50" s="14"/>
      <c r="H50" s="14"/>
      <c r="I50" s="14"/>
      <c r="J50" s="14"/>
      <c r="K50" s="14"/>
      <c r="L50" s="14"/>
      <c r="M50" s="14"/>
      <c r="N50" s="14"/>
      <c r="O50" s="14"/>
      <c r="S50" s="256" t="s">
        <v>72</v>
      </c>
      <c r="T50" s="257">
        <v>0</v>
      </c>
      <c r="U50" s="257">
        <v>250</v>
      </c>
      <c r="Z50" s="14"/>
      <c r="AA50" s="23" t="s">
        <v>111</v>
      </c>
      <c r="AB50" s="24"/>
      <c r="AC50" s="14"/>
      <c r="AD50" s="14"/>
      <c r="AE50" s="14"/>
      <c r="AF50" s="14"/>
      <c r="AG50" s="14"/>
      <c r="AH50" s="14"/>
      <c r="AI50" s="14"/>
      <c r="AJ50" s="14"/>
      <c r="AK50" s="14"/>
      <c r="AL50" s="14"/>
    </row>
    <row r="51" spans="1:46" ht="16.2" customHeight="1" x14ac:dyDescent="0.3">
      <c r="B51" s="119"/>
      <c r="C51" s="119"/>
      <c r="D51" s="120"/>
      <c r="E51" s="121">
        <f>(E37-$T$50)/($U$50-$T$50)</f>
        <v>0.39200000000000002</v>
      </c>
      <c r="F51" s="233"/>
      <c r="G51" s="120"/>
      <c r="H51" s="122"/>
      <c r="I51" s="120"/>
      <c r="J51" s="120"/>
      <c r="K51" s="120"/>
      <c r="L51" s="120"/>
      <c r="M51" s="121">
        <f>(M37-$T$50)/($U$50-$T$50)</f>
        <v>0.49199999999999999</v>
      </c>
      <c r="N51" s="14"/>
      <c r="O51" s="3" t="s">
        <v>10</v>
      </c>
      <c r="S51" s="256" t="s">
        <v>73</v>
      </c>
      <c r="T51" s="257">
        <v>0</v>
      </c>
      <c r="U51" s="257">
        <v>250</v>
      </c>
      <c r="V51" s="254"/>
      <c r="Y51" s="140"/>
      <c r="Z51" s="140"/>
      <c r="AA51" s="141"/>
      <c r="AB51" s="121">
        <f>(AB37-$T$50)/($U$50-$T$50)</f>
        <v>0.376</v>
      </c>
      <c r="AC51" s="121">
        <f>(AC37-$T$50)/($U$50-$T$50)</f>
        <v>0.38400000000000001</v>
      </c>
      <c r="AD51" s="141"/>
      <c r="AE51" s="142"/>
      <c r="AF51" s="141"/>
      <c r="AG51" s="141"/>
      <c r="AH51" s="141"/>
      <c r="AI51" s="141"/>
      <c r="AJ51" s="121">
        <f>(AJ37-$T$50)/($U$50-$T$50)</f>
        <v>0.54120000000000001</v>
      </c>
      <c r="AK51" s="14"/>
      <c r="AL51" s="3" t="s">
        <v>10</v>
      </c>
    </row>
    <row r="52" spans="1:46" ht="16.2" customHeight="1" x14ac:dyDescent="0.3">
      <c r="B52" s="119"/>
      <c r="C52" s="120"/>
      <c r="D52" s="120"/>
      <c r="E52" s="233"/>
      <c r="F52" s="121">
        <f>(F38-$T$50)/($U$50-$T$50)</f>
        <v>0.38800000000000001</v>
      </c>
      <c r="G52" s="120"/>
      <c r="H52" s="120"/>
      <c r="I52" s="122"/>
      <c r="J52" s="120"/>
      <c r="K52" s="120"/>
      <c r="L52" s="121">
        <f>(L38-$T$50)/($U$50-$T$50)</f>
        <v>0.48399999999999999</v>
      </c>
      <c r="M52" s="121">
        <f>(M38-$T$50)/($U$50-$T$50)</f>
        <v>0.5</v>
      </c>
      <c r="N52" s="14"/>
      <c r="O52" s="45"/>
      <c r="P52" s="16" t="s">
        <v>39</v>
      </c>
      <c r="Y52" s="140"/>
      <c r="Z52" s="141"/>
      <c r="AA52" s="141"/>
      <c r="AB52" s="121">
        <f>(AB38-$T$50)/($U$50-$T$50)</f>
        <v>0.36</v>
      </c>
      <c r="AC52" s="121">
        <f>(AC38-$T$50)/($U$50-$T$50)</f>
        <v>0.36799999999999999</v>
      </c>
      <c r="AD52" s="141"/>
      <c r="AE52" s="141"/>
      <c r="AF52" s="142"/>
      <c r="AG52" s="141"/>
      <c r="AH52" s="141"/>
      <c r="AI52" s="121">
        <f>(AI38-$T$50)/($U$50-$T$50)</f>
        <v>0.53239999999999998</v>
      </c>
      <c r="AJ52" s="121">
        <f>(AJ38-$T$50)/($U$50-$T$50)</f>
        <v>0.55000000000000004</v>
      </c>
      <c r="AK52" s="14"/>
      <c r="AL52" s="45"/>
      <c r="AM52" s="16" t="s">
        <v>39</v>
      </c>
    </row>
    <row r="53" spans="1:46" ht="16.2" customHeight="1" x14ac:dyDescent="0.3">
      <c r="B53" s="120"/>
      <c r="C53" s="120"/>
      <c r="D53" s="120"/>
      <c r="E53" s="120"/>
      <c r="F53" s="123"/>
      <c r="G53" s="123"/>
      <c r="H53" s="120"/>
      <c r="I53" s="122"/>
      <c r="J53" s="120"/>
      <c r="K53" s="121">
        <f>(K39-$T$50)/($U$50-$T$50)</f>
        <v>0.49199999999999999</v>
      </c>
      <c r="L53" s="121">
        <f>(L39-$T$50)/($U$50-$T$50)</f>
        <v>0.49199999999999999</v>
      </c>
      <c r="M53" s="121">
        <f>(M39-$T$50)/($U$50-$T$50)</f>
        <v>0.49199999999999999</v>
      </c>
      <c r="N53" s="14"/>
      <c r="O53" s="7"/>
      <c r="P53" s="16" t="s">
        <v>12</v>
      </c>
      <c r="Y53" s="141"/>
      <c r="Z53" s="141"/>
      <c r="AA53" s="141"/>
      <c r="AB53" s="141"/>
      <c r="AC53" s="143"/>
      <c r="AD53" s="143"/>
      <c r="AE53" s="141"/>
      <c r="AF53" s="142"/>
      <c r="AG53" s="141"/>
      <c r="AH53" s="121">
        <f t="shared" ref="AH53:AI53" si="0">(AH39-$T$50)/($U$50-$T$50)</f>
        <v>0.54120000000000001</v>
      </c>
      <c r="AI53" s="121">
        <f t="shared" si="0"/>
        <v>0.54120000000000001</v>
      </c>
      <c r="AJ53" s="121">
        <f>(AJ39-$T$50)/($U$50-$T$50)</f>
        <v>0.54120000000000001</v>
      </c>
      <c r="AK53" s="14"/>
      <c r="AL53" s="7"/>
      <c r="AM53" s="16" t="s">
        <v>12</v>
      </c>
    </row>
    <row r="54" spans="1:46" ht="16.2" customHeight="1" x14ac:dyDescent="0.3">
      <c r="B54" s="121">
        <f>(B40-$T$50)/($U$50-$T$50)</f>
        <v>0.36399999999999999</v>
      </c>
      <c r="C54" s="121">
        <f t="shared" ref="C54:E54" si="1">(C40-$T$50)/($U$50-$T$50)</f>
        <v>0.35599999999999998</v>
      </c>
      <c r="D54" s="121">
        <f t="shared" si="1"/>
        <v>0.372</v>
      </c>
      <c r="E54" s="121">
        <f t="shared" si="1"/>
        <v>0.33600000000000002</v>
      </c>
      <c r="F54" s="123"/>
      <c r="G54" s="123"/>
      <c r="H54" s="120"/>
      <c r="I54" s="122"/>
      <c r="J54" s="120"/>
      <c r="K54" s="120"/>
      <c r="L54" s="120"/>
      <c r="M54" s="120"/>
      <c r="N54" s="14"/>
      <c r="O54" s="8"/>
      <c r="P54" s="16" t="s">
        <v>64</v>
      </c>
      <c r="Y54" s="121">
        <f t="shared" ref="Y54:AB55" si="2">(Y40-$T$50)/($U$50-$T$50)</f>
        <v>0.216</v>
      </c>
      <c r="Z54" s="121">
        <f t="shared" si="2"/>
        <v>0.2</v>
      </c>
      <c r="AA54" s="121">
        <f t="shared" si="2"/>
        <v>0.224</v>
      </c>
      <c r="AB54" s="121">
        <f t="shared" si="2"/>
        <v>0.21199999999999999</v>
      </c>
      <c r="AC54" s="143"/>
      <c r="AD54" s="143"/>
      <c r="AE54" s="141"/>
      <c r="AF54" s="142"/>
      <c r="AG54" s="141"/>
      <c r="AH54" s="141"/>
      <c r="AI54" s="121">
        <f>(AI40-$T$51)/($U$51-$T$51)</f>
        <v>0.2</v>
      </c>
      <c r="AJ54" s="121">
        <f>(AJ40-$T$51)/($U$51-$T$51)</f>
        <v>0.2</v>
      </c>
      <c r="AK54" s="14"/>
      <c r="AL54" s="8"/>
      <c r="AM54" s="16" t="s">
        <v>64</v>
      </c>
    </row>
    <row r="55" spans="1:46" ht="16.2" customHeight="1" x14ac:dyDescent="0.3">
      <c r="B55" s="121">
        <f>(B41-$T$50)/($U$50-$T$50)</f>
        <v>0.372</v>
      </c>
      <c r="C55" s="121">
        <f>(C41-$T$50)/($U$50-$T$50)</f>
        <v>0.36799999999999999</v>
      </c>
      <c r="D55" s="121">
        <f>(D41-$T$50)/($U$50-$T$50)</f>
        <v>0.36399999999999999</v>
      </c>
      <c r="E55" s="121">
        <f>(E41-$T$50)/($U$50-$T$50)</f>
        <v>0.35599999999999998</v>
      </c>
      <c r="F55" s="120"/>
      <c r="G55" s="120"/>
      <c r="H55" s="120"/>
      <c r="I55" s="122"/>
      <c r="J55" s="120"/>
      <c r="K55" s="120"/>
      <c r="L55" s="120"/>
      <c r="M55" s="120"/>
      <c r="N55" s="14"/>
      <c r="O55" s="9"/>
      <c r="P55" s="16" t="s">
        <v>8</v>
      </c>
      <c r="S55" s="260" t="s">
        <v>82</v>
      </c>
      <c r="T55" s="259" t="s">
        <v>69</v>
      </c>
      <c r="U55" s="258"/>
      <c r="Y55" s="121">
        <f t="shared" si="2"/>
        <v>0.21199999999999999</v>
      </c>
      <c r="Z55" s="121">
        <f t="shared" si="2"/>
        <v>0.2</v>
      </c>
      <c r="AA55" s="121">
        <f t="shared" si="2"/>
        <v>0.216</v>
      </c>
      <c r="AB55" s="121">
        <f t="shared" si="2"/>
        <v>0.216</v>
      </c>
      <c r="AC55" s="143"/>
      <c r="AD55" s="143"/>
      <c r="AE55" s="141"/>
      <c r="AF55" s="142"/>
      <c r="AG55" s="141"/>
      <c r="AH55" s="141"/>
      <c r="AI55" s="141"/>
      <c r="AJ55" s="121">
        <f>(AJ41-$T$51)/($U$51-$T$51)</f>
        <v>0.2</v>
      </c>
      <c r="AK55" s="14"/>
      <c r="AL55" s="9"/>
      <c r="AM55" s="16" t="s">
        <v>8</v>
      </c>
    </row>
    <row r="56" spans="1:46" ht="16.2" customHeight="1" x14ac:dyDescent="0.3">
      <c r="B56" s="121">
        <f>(B42-$T$50)/($U$50-$T$50)</f>
        <v>0.36799999999999999</v>
      </c>
      <c r="C56" s="121">
        <f>(C42-$T$50)/($U$50-$T$50)</f>
        <v>0.372</v>
      </c>
      <c r="D56" s="120"/>
      <c r="E56" s="120"/>
      <c r="F56" s="120"/>
      <c r="G56" s="120"/>
      <c r="H56" s="120"/>
      <c r="I56" s="120"/>
      <c r="J56" s="122"/>
      <c r="K56" s="120"/>
      <c r="L56" s="120"/>
      <c r="M56" s="120"/>
      <c r="N56" s="14"/>
      <c r="Y56" s="121">
        <f>(Y42-$T$50)/($U$50-$T$50)</f>
        <v>0.216</v>
      </c>
      <c r="Z56" s="141"/>
      <c r="AA56" s="141"/>
      <c r="AB56" s="141"/>
      <c r="AC56" s="141"/>
      <c r="AD56" s="141"/>
      <c r="AE56" s="141"/>
      <c r="AF56" s="141"/>
      <c r="AG56" s="142"/>
      <c r="AH56" s="141"/>
      <c r="AI56" s="141"/>
      <c r="AJ56" s="144"/>
      <c r="AK56" s="14"/>
      <c r="AL56" s="20"/>
      <c r="AM56" s="46"/>
    </row>
    <row r="57" spans="1:46" ht="16.2" customHeight="1" x14ac:dyDescent="0.3">
      <c r="B57" s="121">
        <f>(B43-$T$50)/($U$50-$T$50)</f>
        <v>0.376</v>
      </c>
      <c r="C57" s="121">
        <f>(C43-$T$50)/($U$50-$T$50)</f>
        <v>0.36</v>
      </c>
      <c r="D57" s="120"/>
      <c r="E57" s="120"/>
      <c r="F57" s="120"/>
      <c r="G57" s="120"/>
      <c r="H57" s="120"/>
      <c r="I57" s="120"/>
      <c r="J57" s="122"/>
      <c r="K57" s="120"/>
      <c r="L57" s="123"/>
      <c r="M57" s="119"/>
      <c r="N57" s="14"/>
      <c r="Y57" s="121">
        <f>(Y43-$T$50)/($U$50-$T$50)</f>
        <v>0.21199999999999999</v>
      </c>
      <c r="Z57" s="141"/>
      <c r="AA57" s="141"/>
      <c r="AB57" s="141"/>
      <c r="AC57" s="141"/>
      <c r="AD57" s="141"/>
      <c r="AE57" s="141"/>
      <c r="AF57" s="141"/>
      <c r="AG57" s="142"/>
      <c r="AH57" s="141"/>
      <c r="AI57" s="143"/>
      <c r="AJ57" s="140"/>
      <c r="AK57" s="14"/>
      <c r="AL57" s="20"/>
      <c r="AM57" s="46"/>
    </row>
    <row r="58" spans="1:46" ht="16.2" customHeight="1" x14ac:dyDescent="0.3">
      <c r="B58" s="121">
        <f>(B44-$T$50)/($U$50-$T$50)</f>
        <v>0.36799999999999999</v>
      </c>
      <c r="C58" s="121">
        <f>(C44-$T$50)/($U$50-$T$50)</f>
        <v>0.36399999999999999</v>
      </c>
      <c r="D58" s="120"/>
      <c r="E58" s="120"/>
      <c r="F58" s="120"/>
      <c r="G58" s="120"/>
      <c r="H58" s="120"/>
      <c r="I58" s="120"/>
      <c r="J58" s="120"/>
      <c r="K58" s="122"/>
      <c r="L58" s="123"/>
      <c r="M58" s="119"/>
      <c r="N58" s="14"/>
      <c r="O58" s="20"/>
      <c r="Y58" s="121">
        <f>(Y44-$T$50)/($U$50-$T$50)</f>
        <v>0.20799999999999999</v>
      </c>
      <c r="Z58" s="144"/>
      <c r="AA58" s="144"/>
      <c r="AB58" s="144"/>
      <c r="AC58" s="144"/>
      <c r="AD58" s="144"/>
      <c r="AE58" s="144"/>
      <c r="AF58" s="144"/>
      <c r="AG58" s="144"/>
      <c r="AH58" s="142"/>
      <c r="AI58" s="143"/>
      <c r="AJ58" s="140"/>
      <c r="AK58" s="14"/>
      <c r="AL58" s="15"/>
    </row>
    <row r="59" spans="1:46" x14ac:dyDescent="0.3">
      <c r="A59" s="34"/>
    </row>
    <row r="60" spans="1:46" ht="33.450000000000003" customHeight="1" thickBot="1" x14ac:dyDescent="0.35">
      <c r="A60" s="5" t="s">
        <v>98</v>
      </c>
      <c r="S60" s="23" t="s">
        <v>109</v>
      </c>
      <c r="T60" s="14"/>
      <c r="U60" s="14"/>
      <c r="AP60" s="23" t="s">
        <v>112</v>
      </c>
      <c r="AQ60" s="14"/>
      <c r="AR60" s="14"/>
    </row>
    <row r="61" spans="1:46" ht="28.2" thickBot="1" x14ac:dyDescent="0.35">
      <c r="D61" s="23" t="s">
        <v>110</v>
      </c>
      <c r="S61" s="57" t="s">
        <v>11</v>
      </c>
      <c r="T61" s="109"/>
      <c r="U61" s="58"/>
      <c r="V61" s="222" t="s">
        <v>9</v>
      </c>
      <c r="W61" s="110" t="s">
        <v>67</v>
      </c>
      <c r="Z61" s="14"/>
      <c r="AA61" s="23" t="s">
        <v>111</v>
      </c>
      <c r="AB61" s="24"/>
      <c r="AC61" s="14"/>
      <c r="AD61" s="14"/>
      <c r="AE61" s="14"/>
      <c r="AF61" s="14"/>
      <c r="AG61" s="14"/>
      <c r="AH61" s="14"/>
      <c r="AI61" s="14"/>
      <c r="AJ61" s="14"/>
      <c r="AK61" s="14"/>
      <c r="AL61" s="14"/>
      <c r="AP61" s="56" t="s">
        <v>11</v>
      </c>
      <c r="AQ61" s="223"/>
      <c r="AR61" s="224"/>
      <c r="AS61" s="222" t="s">
        <v>9</v>
      </c>
      <c r="AT61" s="110" t="s">
        <v>67</v>
      </c>
    </row>
    <row r="62" spans="1:46" ht="16.2" customHeight="1" x14ac:dyDescent="0.3">
      <c r="B62" s="119"/>
      <c r="C62" s="119"/>
      <c r="D62" s="120"/>
      <c r="E62" s="121">
        <f>$W$62</f>
        <v>0</v>
      </c>
      <c r="F62" s="121">
        <f>$W$62</f>
        <v>0</v>
      </c>
      <c r="G62" s="120"/>
      <c r="H62" s="122"/>
      <c r="I62" s="120"/>
      <c r="J62" s="120"/>
      <c r="K62" s="120"/>
      <c r="L62" s="120"/>
      <c r="M62" s="121">
        <f>$W$63</f>
        <v>0</v>
      </c>
      <c r="N62" s="14"/>
      <c r="O62" s="3" t="s">
        <v>10</v>
      </c>
      <c r="S62" s="47" t="s">
        <v>76</v>
      </c>
      <c r="T62" s="48"/>
      <c r="U62" s="51"/>
      <c r="V62" s="203">
        <v>4</v>
      </c>
      <c r="W62" s="138"/>
      <c r="Y62" s="226"/>
      <c r="Z62" s="226"/>
      <c r="AA62" s="227"/>
      <c r="AB62" s="228">
        <f>$AT$62</f>
        <v>0</v>
      </c>
      <c r="AC62" s="228">
        <f>$AT$62</f>
        <v>0</v>
      </c>
      <c r="AD62" s="227"/>
      <c r="AE62" s="229"/>
      <c r="AF62" s="227"/>
      <c r="AG62" s="227"/>
      <c r="AH62" s="227"/>
      <c r="AI62" s="227"/>
      <c r="AJ62" s="228">
        <f>$AT$63</f>
        <v>0</v>
      </c>
      <c r="AK62" s="14"/>
      <c r="AL62" s="3" t="s">
        <v>10</v>
      </c>
      <c r="AP62" s="47" t="s">
        <v>76</v>
      </c>
      <c r="AQ62" s="48"/>
      <c r="AR62" s="51"/>
      <c r="AS62" s="203">
        <v>4</v>
      </c>
      <c r="AT62" s="138"/>
    </row>
    <row r="63" spans="1:46" ht="16.2" customHeight="1" x14ac:dyDescent="0.3">
      <c r="B63" s="119"/>
      <c r="C63" s="120"/>
      <c r="D63" s="120"/>
      <c r="E63" s="121">
        <f>$W$62</f>
        <v>0</v>
      </c>
      <c r="F63" s="121">
        <f>$W$62</f>
        <v>0</v>
      </c>
      <c r="G63" s="120"/>
      <c r="H63" s="120"/>
      <c r="I63" s="122"/>
      <c r="J63" s="120"/>
      <c r="K63" s="120"/>
      <c r="L63" s="121">
        <f t="shared" ref="K63:M64" si="3">$W$63</f>
        <v>0</v>
      </c>
      <c r="M63" s="121">
        <f t="shared" si="3"/>
        <v>0</v>
      </c>
      <c r="N63" s="14"/>
      <c r="O63" s="45"/>
      <c r="P63" s="16" t="s">
        <v>39</v>
      </c>
      <c r="S63" s="49" t="s">
        <v>77</v>
      </c>
      <c r="T63" s="50"/>
      <c r="U63" s="52"/>
      <c r="V63" s="59">
        <v>6</v>
      </c>
      <c r="W63" s="139"/>
      <c r="Y63" s="226"/>
      <c r="Z63" s="227"/>
      <c r="AA63" s="227"/>
      <c r="AB63" s="228">
        <f>$AT$62</f>
        <v>0</v>
      </c>
      <c r="AC63" s="228">
        <f>$AT$62</f>
        <v>0</v>
      </c>
      <c r="AD63" s="227"/>
      <c r="AE63" s="227"/>
      <c r="AF63" s="229"/>
      <c r="AG63" s="227"/>
      <c r="AH63" s="227"/>
      <c r="AI63" s="228">
        <f t="shared" ref="AH63:AJ66" si="4">$AT$63</f>
        <v>0</v>
      </c>
      <c r="AJ63" s="228">
        <f t="shared" si="4"/>
        <v>0</v>
      </c>
      <c r="AK63" s="14"/>
      <c r="AL63" s="45"/>
      <c r="AM63" s="16" t="s">
        <v>39</v>
      </c>
      <c r="AP63" s="49" t="s">
        <v>77</v>
      </c>
      <c r="AQ63" s="50"/>
      <c r="AR63" s="52"/>
      <c r="AS63" s="59">
        <v>9</v>
      </c>
      <c r="AT63" s="139"/>
    </row>
    <row r="64" spans="1:46" ht="16.2" customHeight="1" x14ac:dyDescent="0.3">
      <c r="B64" s="120"/>
      <c r="C64" s="120"/>
      <c r="D64" s="120"/>
      <c r="E64" s="120"/>
      <c r="F64" s="123"/>
      <c r="G64" s="123"/>
      <c r="H64" s="120"/>
      <c r="I64" s="122"/>
      <c r="J64" s="120"/>
      <c r="K64" s="121">
        <f t="shared" si="3"/>
        <v>0</v>
      </c>
      <c r="L64" s="121">
        <f t="shared" si="3"/>
        <v>0</v>
      </c>
      <c r="M64" s="121">
        <f t="shared" si="3"/>
        <v>0</v>
      </c>
      <c r="N64" s="14"/>
      <c r="O64" s="7"/>
      <c r="P64" s="16" t="s">
        <v>12</v>
      </c>
      <c r="S64" s="49" t="s">
        <v>78</v>
      </c>
      <c r="T64" s="50"/>
      <c r="U64" s="52"/>
      <c r="V64" s="59">
        <v>14</v>
      </c>
      <c r="W64" s="139"/>
      <c r="Y64" s="227"/>
      <c r="Z64" s="227"/>
      <c r="AA64" s="227"/>
      <c r="AB64" s="227"/>
      <c r="AC64" s="230"/>
      <c r="AD64" s="230"/>
      <c r="AE64" s="227"/>
      <c r="AF64" s="229"/>
      <c r="AG64" s="227"/>
      <c r="AH64" s="228">
        <f t="shared" si="4"/>
        <v>0</v>
      </c>
      <c r="AI64" s="228">
        <f t="shared" si="4"/>
        <v>0</v>
      </c>
      <c r="AJ64" s="228">
        <f t="shared" si="4"/>
        <v>0</v>
      </c>
      <c r="AK64" s="14"/>
      <c r="AL64" s="7"/>
      <c r="AM64" s="16" t="s">
        <v>12</v>
      </c>
      <c r="AP64" s="49" t="s">
        <v>78</v>
      </c>
      <c r="AQ64" s="50"/>
      <c r="AR64" s="52"/>
      <c r="AS64" s="59">
        <v>11</v>
      </c>
      <c r="AT64" s="139"/>
    </row>
    <row r="65" spans="2:46" ht="16.2" customHeight="1" x14ac:dyDescent="0.3">
      <c r="B65" s="121">
        <f>$W$64</f>
        <v>0</v>
      </c>
      <c r="C65" s="121">
        <f t="shared" ref="C65:E69" si="5">$W$64</f>
        <v>0</v>
      </c>
      <c r="D65" s="121">
        <f t="shared" si="5"/>
        <v>0</v>
      </c>
      <c r="E65" s="121">
        <f t="shared" si="5"/>
        <v>0</v>
      </c>
      <c r="F65" s="123"/>
      <c r="G65" s="123"/>
      <c r="H65" s="120"/>
      <c r="I65" s="122"/>
      <c r="J65" s="120"/>
      <c r="K65" s="120"/>
      <c r="L65" s="120"/>
      <c r="M65" s="120"/>
      <c r="N65" s="14"/>
      <c r="O65" s="8"/>
      <c r="P65" s="16" t="s">
        <v>64</v>
      </c>
      <c r="S65" s="32" t="s">
        <v>12</v>
      </c>
      <c r="T65" s="234"/>
      <c r="U65" s="112"/>
      <c r="V65" s="59"/>
      <c r="W65" s="59"/>
      <c r="Y65" s="228">
        <f>$AT$64</f>
        <v>0</v>
      </c>
      <c r="Z65" s="228">
        <f t="shared" ref="Y65:AB69" si="6">$AT$64</f>
        <v>0</v>
      </c>
      <c r="AA65" s="228">
        <f t="shared" si="6"/>
        <v>0</v>
      </c>
      <c r="AB65" s="228">
        <f t="shared" si="6"/>
        <v>0</v>
      </c>
      <c r="AC65" s="230"/>
      <c r="AD65" s="230"/>
      <c r="AE65" s="227"/>
      <c r="AF65" s="229"/>
      <c r="AG65" s="227"/>
      <c r="AH65" s="227"/>
      <c r="AI65" s="228">
        <f t="shared" si="4"/>
        <v>0</v>
      </c>
      <c r="AJ65" s="228">
        <f t="shared" si="4"/>
        <v>0</v>
      </c>
      <c r="AK65" s="14"/>
      <c r="AL65" s="8"/>
      <c r="AM65" s="16" t="s">
        <v>64</v>
      </c>
      <c r="AP65" s="35" t="s">
        <v>12</v>
      </c>
      <c r="AQ65" s="113"/>
      <c r="AR65" s="112"/>
      <c r="AS65" s="59"/>
      <c r="AT65" s="59"/>
    </row>
    <row r="66" spans="2:46" ht="16.2" customHeight="1" x14ac:dyDescent="0.3">
      <c r="B66" s="121">
        <f t="shared" ref="B66:B69" si="7">$W$64</f>
        <v>0</v>
      </c>
      <c r="C66" s="121">
        <f t="shared" si="5"/>
        <v>0</v>
      </c>
      <c r="D66" s="121">
        <f t="shared" si="5"/>
        <v>0</v>
      </c>
      <c r="E66" s="121">
        <f t="shared" si="5"/>
        <v>0</v>
      </c>
      <c r="F66" s="120"/>
      <c r="G66" s="120"/>
      <c r="H66" s="120"/>
      <c r="I66" s="122"/>
      <c r="J66" s="120"/>
      <c r="K66" s="120"/>
      <c r="L66" s="120"/>
      <c r="M66" s="120"/>
      <c r="N66" s="14"/>
      <c r="O66" s="9"/>
      <c r="P66" s="16" t="s">
        <v>8</v>
      </c>
      <c r="S66" s="32" t="s">
        <v>12</v>
      </c>
      <c r="T66" s="235"/>
      <c r="U66" s="185"/>
      <c r="V66" s="59"/>
      <c r="W66" s="59"/>
      <c r="Y66" s="228">
        <f t="shared" si="6"/>
        <v>0</v>
      </c>
      <c r="Z66" s="228">
        <f t="shared" si="6"/>
        <v>0</v>
      </c>
      <c r="AA66" s="228">
        <f t="shared" si="6"/>
        <v>0</v>
      </c>
      <c r="AB66" s="228">
        <f t="shared" si="6"/>
        <v>0</v>
      </c>
      <c r="AC66" s="230"/>
      <c r="AD66" s="230"/>
      <c r="AE66" s="227"/>
      <c r="AF66" s="229"/>
      <c r="AG66" s="227"/>
      <c r="AH66" s="227"/>
      <c r="AI66" s="227"/>
      <c r="AJ66" s="228">
        <f t="shared" si="4"/>
        <v>0</v>
      </c>
      <c r="AK66" s="14"/>
      <c r="AL66" s="9"/>
      <c r="AM66" s="16" t="s">
        <v>8</v>
      </c>
      <c r="AP66" s="35" t="s">
        <v>12</v>
      </c>
      <c r="AQ66" s="184"/>
      <c r="AR66" s="185"/>
      <c r="AS66" s="59"/>
      <c r="AT66" s="59"/>
    </row>
    <row r="67" spans="2:46" ht="16.2" customHeight="1" x14ac:dyDescent="0.3">
      <c r="B67" s="121">
        <f t="shared" si="7"/>
        <v>0</v>
      </c>
      <c r="C67" s="121">
        <f t="shared" si="5"/>
        <v>0</v>
      </c>
      <c r="D67" s="120"/>
      <c r="E67" s="120"/>
      <c r="F67" s="120"/>
      <c r="G67" s="120"/>
      <c r="H67" s="120"/>
      <c r="I67" s="120"/>
      <c r="J67" s="122"/>
      <c r="K67" s="120"/>
      <c r="L67" s="120"/>
      <c r="M67" s="120"/>
      <c r="N67" s="14"/>
      <c r="S67" s="188" t="s">
        <v>64</v>
      </c>
      <c r="T67" s="187"/>
      <c r="U67" s="186"/>
      <c r="V67" s="189"/>
      <c r="W67" s="59"/>
      <c r="Y67" s="228">
        <f t="shared" si="6"/>
        <v>0</v>
      </c>
      <c r="Z67" s="227"/>
      <c r="AA67" s="227"/>
      <c r="AB67" s="227"/>
      <c r="AC67" s="227"/>
      <c r="AD67" s="227"/>
      <c r="AE67" s="227"/>
      <c r="AF67" s="227"/>
      <c r="AG67" s="229"/>
      <c r="AH67" s="227"/>
      <c r="AI67" s="227"/>
      <c r="AJ67" s="231"/>
      <c r="AK67" s="14"/>
      <c r="AL67" s="20"/>
      <c r="AM67" s="46"/>
      <c r="AP67" s="188" t="s">
        <v>64</v>
      </c>
      <c r="AQ67" s="187"/>
      <c r="AR67" s="186"/>
      <c r="AS67" s="189"/>
      <c r="AT67" s="59"/>
    </row>
    <row r="68" spans="2:46" ht="16.2" customHeight="1" x14ac:dyDescent="0.3">
      <c r="B68" s="121">
        <f t="shared" si="7"/>
        <v>0</v>
      </c>
      <c r="C68" s="121">
        <f t="shared" si="5"/>
        <v>0</v>
      </c>
      <c r="D68" s="120"/>
      <c r="E68" s="120"/>
      <c r="F68" s="120"/>
      <c r="G68" s="120"/>
      <c r="H68" s="120"/>
      <c r="I68" s="120"/>
      <c r="J68" s="122"/>
      <c r="K68" s="120"/>
      <c r="L68" s="123"/>
      <c r="M68" s="119"/>
      <c r="N68" s="14"/>
      <c r="S68" s="188" t="s">
        <v>64</v>
      </c>
      <c r="T68" s="191"/>
      <c r="U68" s="192"/>
      <c r="V68" s="59"/>
      <c r="W68" s="189"/>
      <c r="Y68" s="228">
        <f t="shared" si="6"/>
        <v>0</v>
      </c>
      <c r="Z68" s="227"/>
      <c r="AA68" s="227"/>
      <c r="AB68" s="227"/>
      <c r="AC68" s="227"/>
      <c r="AD68" s="227"/>
      <c r="AE68" s="227"/>
      <c r="AF68" s="227"/>
      <c r="AG68" s="229"/>
      <c r="AH68" s="227"/>
      <c r="AI68" s="230"/>
      <c r="AJ68" s="226"/>
      <c r="AK68" s="14"/>
      <c r="AL68" s="20"/>
      <c r="AM68" s="46"/>
      <c r="AP68" s="188" t="s">
        <v>64</v>
      </c>
      <c r="AQ68" s="191"/>
      <c r="AR68" s="192"/>
      <c r="AS68" s="59"/>
      <c r="AT68" s="189"/>
    </row>
    <row r="69" spans="2:46" ht="16.2" customHeight="1" x14ac:dyDescent="0.3">
      <c r="B69" s="121">
        <f t="shared" si="7"/>
        <v>0</v>
      </c>
      <c r="C69" s="121">
        <f t="shared" si="5"/>
        <v>0</v>
      </c>
      <c r="D69" s="120"/>
      <c r="E69" s="120"/>
      <c r="F69" s="120"/>
      <c r="G69" s="120"/>
      <c r="H69" s="120"/>
      <c r="I69" s="120"/>
      <c r="J69" s="120"/>
      <c r="K69" s="122"/>
      <c r="L69" s="123"/>
      <c r="M69" s="119"/>
      <c r="N69" s="14"/>
      <c r="O69" s="20"/>
      <c r="S69" s="188" t="s">
        <v>64</v>
      </c>
      <c r="T69" s="191"/>
      <c r="U69" s="192"/>
      <c r="V69" s="2"/>
      <c r="W69" s="1"/>
      <c r="Y69" s="228">
        <f t="shared" si="6"/>
        <v>0</v>
      </c>
      <c r="Z69" s="231"/>
      <c r="AA69" s="231"/>
      <c r="AB69" s="231"/>
      <c r="AC69" s="231"/>
      <c r="AD69" s="231"/>
      <c r="AE69" s="231"/>
      <c r="AF69" s="231"/>
      <c r="AG69" s="231"/>
      <c r="AH69" s="229"/>
      <c r="AI69" s="230"/>
      <c r="AJ69" s="226"/>
      <c r="AK69" s="14"/>
      <c r="AL69" s="15"/>
      <c r="AP69" s="188" t="s">
        <v>64</v>
      </c>
      <c r="AQ69" s="191"/>
      <c r="AR69" s="192"/>
      <c r="AS69" s="2"/>
      <c r="AT69" s="1"/>
    </row>
    <row r="70" spans="2:46" ht="16.2" customHeight="1" thickBot="1" x14ac:dyDescent="0.35">
      <c r="S70" s="211" t="s">
        <v>8</v>
      </c>
      <c r="T70" s="193"/>
      <c r="U70" s="194"/>
      <c r="V70" s="29"/>
      <c r="W70" s="29"/>
      <c r="AP70" s="190" t="s">
        <v>8</v>
      </c>
      <c r="AQ70" s="193"/>
      <c r="AR70" s="194"/>
      <c r="AS70" s="29"/>
      <c r="AT70" s="29"/>
    </row>
    <row r="71" spans="2:46" ht="34.200000000000003" customHeight="1" thickBot="1" x14ac:dyDescent="0.35">
      <c r="S71" s="57" t="s">
        <v>5</v>
      </c>
      <c r="T71" s="109"/>
      <c r="U71" s="58"/>
      <c r="V71" s="222" t="s">
        <v>9</v>
      </c>
      <c r="W71" s="110" t="s">
        <v>68</v>
      </c>
      <c r="AP71" s="57" t="s">
        <v>5</v>
      </c>
      <c r="AQ71" s="225"/>
      <c r="AR71" s="224"/>
      <c r="AS71" s="222" t="s">
        <v>9</v>
      </c>
      <c r="AT71" s="110" t="s">
        <v>68</v>
      </c>
    </row>
    <row r="72" spans="2:46" x14ac:dyDescent="0.3">
      <c r="S72" s="47" t="s">
        <v>39</v>
      </c>
      <c r="T72" s="48"/>
      <c r="U72" s="51"/>
      <c r="V72" s="204">
        <v>24</v>
      </c>
      <c r="W72" s="198"/>
      <c r="AP72" s="47" t="s">
        <v>39</v>
      </c>
      <c r="AQ72" s="48"/>
      <c r="AR72" s="51"/>
      <c r="AS72" s="204">
        <v>24</v>
      </c>
      <c r="AT72" s="198"/>
    </row>
    <row r="73" spans="2:46" x14ac:dyDescent="0.3">
      <c r="S73" s="32" t="s">
        <v>12</v>
      </c>
      <c r="T73" s="236"/>
      <c r="U73" s="12"/>
      <c r="V73" s="59"/>
      <c r="W73" s="59"/>
      <c r="AP73" s="35" t="s">
        <v>12</v>
      </c>
      <c r="AQ73" s="32"/>
      <c r="AR73" s="12"/>
      <c r="AS73" s="59"/>
      <c r="AT73" s="59"/>
    </row>
    <row r="74" spans="2:46" x14ac:dyDescent="0.3">
      <c r="S74" s="188" t="s">
        <v>64</v>
      </c>
      <c r="T74" s="187"/>
      <c r="U74" s="186"/>
      <c r="V74" s="59"/>
      <c r="W74" s="59"/>
      <c r="AP74" s="188" t="s">
        <v>64</v>
      </c>
      <c r="AQ74" s="187"/>
      <c r="AR74" s="186"/>
      <c r="AS74" s="59"/>
      <c r="AT74" s="59"/>
    </row>
    <row r="75" spans="2:46" ht="15" thickBot="1" x14ac:dyDescent="0.35">
      <c r="S75" s="211" t="s">
        <v>8</v>
      </c>
      <c r="T75" s="197"/>
      <c r="U75" s="194"/>
      <c r="V75" s="29"/>
      <c r="W75" s="29"/>
      <c r="AP75" s="196" t="s">
        <v>8</v>
      </c>
      <c r="AQ75" s="197"/>
      <c r="AR75" s="194"/>
      <c r="AS75" s="29"/>
      <c r="AT75" s="29"/>
    </row>
  </sheetData>
  <mergeCells count="39">
    <mergeCell ref="T48:U48"/>
    <mergeCell ref="X26:AA26"/>
    <mergeCell ref="AB26:AF26"/>
    <mergeCell ref="AG26:AJ26"/>
    <mergeCell ref="AK26:AM26"/>
    <mergeCell ref="X28:AA28"/>
    <mergeCell ref="AB28:AF28"/>
    <mergeCell ref="AG28:AJ28"/>
    <mergeCell ref="AK28:AM28"/>
    <mergeCell ref="X22:AA22"/>
    <mergeCell ref="AB22:AF22"/>
    <mergeCell ref="AG22:AJ22"/>
    <mergeCell ref="AK22:AM22"/>
    <mergeCell ref="X24:AA24"/>
    <mergeCell ref="AB24:AF24"/>
    <mergeCell ref="AG24:AJ24"/>
    <mergeCell ref="AK24:AM24"/>
    <mergeCell ref="AG18:AJ18"/>
    <mergeCell ref="X20:AA20"/>
    <mergeCell ref="AB20:AF20"/>
    <mergeCell ref="AG20:AJ20"/>
    <mergeCell ref="AK20:AM20"/>
    <mergeCell ref="X19:AA19"/>
    <mergeCell ref="AB19:AF19"/>
    <mergeCell ref="AG19:AJ19"/>
    <mergeCell ref="AK19:AM19"/>
    <mergeCell ref="A15:P15"/>
    <mergeCell ref="Q15:S15"/>
    <mergeCell ref="U15:W15"/>
    <mergeCell ref="X15:AF15"/>
    <mergeCell ref="AG15:AN15"/>
    <mergeCell ref="X16:AA16"/>
    <mergeCell ref="AB16:AF16"/>
    <mergeCell ref="AG16:AJ16"/>
    <mergeCell ref="AK16:AM16"/>
    <mergeCell ref="X17:AA17"/>
    <mergeCell ref="AB17:AF17"/>
    <mergeCell ref="AG17:AJ17"/>
    <mergeCell ref="AK17:AM17"/>
  </mergeCells>
  <pageMargins left="0.7" right="0.7" top="0.75" bottom="0.75" header="0.3" footer="0.3"/>
  <pageSetup paperSize="9" fitToHeight="0"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0E425-1666-4C53-A65F-C4C4879D6284}">
  <dimension ref="A1:AT75"/>
  <sheetViews>
    <sheetView topLeftCell="S11" zoomScale="120" zoomScaleNormal="120" workbookViewId="0">
      <selection activeCell="AN19" sqref="AN19"/>
    </sheetView>
  </sheetViews>
  <sheetFormatPr defaultColWidth="8.77734375" defaultRowHeight="14.4" x14ac:dyDescent="0.3"/>
  <cols>
    <col min="1" max="1" width="2.33203125" customWidth="1"/>
    <col min="2" max="15" width="3" customWidth="1"/>
    <col min="16" max="16" width="13.6640625" customWidth="1"/>
    <col min="18" max="18" width="10.33203125" customWidth="1"/>
    <col min="19" max="19" width="31.44140625" customWidth="1"/>
    <col min="20" max="20" width="20.77734375" customWidth="1"/>
    <col min="21" max="21" width="21" customWidth="1"/>
    <col min="22" max="22" width="18" customWidth="1"/>
    <col min="23" max="23" width="23.33203125" customWidth="1"/>
    <col min="24" max="24" width="4.33203125" customWidth="1"/>
    <col min="25" max="36" width="3" customWidth="1"/>
    <col min="37" max="38" width="2.33203125" customWidth="1"/>
    <col min="39" max="39" width="4.109375" customWidth="1"/>
    <col min="40" max="40" width="12" customWidth="1"/>
    <col min="41" max="41" width="16.44140625" customWidth="1"/>
    <col min="44" max="44" width="19.33203125" customWidth="1"/>
    <col min="45" max="45" width="16.44140625" customWidth="1"/>
    <col min="46" max="46" width="20.44140625" customWidth="1"/>
  </cols>
  <sheetData>
    <row r="1" spans="1:46" ht="19.8" x14ac:dyDescent="0.4">
      <c r="A1" s="242" t="s">
        <v>81</v>
      </c>
      <c r="B1" s="243"/>
      <c r="C1" s="244"/>
      <c r="D1" s="244"/>
      <c r="E1" s="245"/>
      <c r="F1" s="245"/>
      <c r="G1" s="245"/>
      <c r="H1" s="245"/>
      <c r="I1" s="245"/>
      <c r="J1" s="245"/>
      <c r="K1" s="245"/>
      <c r="L1" s="245"/>
      <c r="M1" s="245"/>
      <c r="N1" s="245"/>
      <c r="O1" s="245"/>
      <c r="P1" s="245"/>
      <c r="Q1" s="245"/>
      <c r="R1" s="245"/>
      <c r="S1" s="245"/>
      <c r="T1" s="245"/>
      <c r="U1" s="245"/>
      <c r="V1" s="245"/>
      <c r="W1" s="245"/>
      <c r="X1" s="245"/>
      <c r="Y1" s="245"/>
      <c r="Z1" s="245"/>
      <c r="AA1" s="245"/>
      <c r="AB1" s="245"/>
      <c r="AC1" s="245"/>
      <c r="AD1" s="245"/>
      <c r="AE1" s="245"/>
      <c r="AF1" s="245"/>
      <c r="AG1" s="245"/>
      <c r="AH1" s="245"/>
      <c r="AI1" s="245"/>
      <c r="AJ1" s="245"/>
      <c r="AK1" s="245"/>
      <c r="AL1" s="245"/>
      <c r="AM1" s="245"/>
      <c r="AN1" s="245"/>
      <c r="AO1" s="245"/>
      <c r="AP1" s="245"/>
      <c r="AQ1" s="245"/>
      <c r="AR1" s="245"/>
      <c r="AS1" s="245"/>
      <c r="AT1" s="246"/>
    </row>
    <row r="2" spans="1:46" ht="18" customHeight="1" x14ac:dyDescent="0.3">
      <c r="A2" s="247" t="s">
        <v>79</v>
      </c>
      <c r="B2" s="14"/>
      <c r="C2" s="276"/>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248"/>
    </row>
    <row r="3" spans="1:46" ht="18" customHeight="1" x14ac:dyDescent="0.3">
      <c r="A3" s="249" t="s">
        <v>113</v>
      </c>
      <c r="B3" s="14"/>
      <c r="C3" s="276"/>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248"/>
    </row>
    <row r="4" spans="1:46" ht="18" customHeight="1" x14ac:dyDescent="0.3">
      <c r="A4" s="249" t="s">
        <v>114</v>
      </c>
      <c r="B4" s="14"/>
      <c r="C4" s="276"/>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248"/>
    </row>
    <row r="5" spans="1:46" ht="18" customHeight="1" x14ac:dyDescent="0.3">
      <c r="A5" s="249" t="s">
        <v>115</v>
      </c>
      <c r="B5" s="14"/>
      <c r="C5" s="276"/>
      <c r="D5" s="276"/>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248"/>
    </row>
    <row r="6" spans="1:46" ht="18" customHeight="1" x14ac:dyDescent="0.3">
      <c r="A6" s="249" t="s">
        <v>116</v>
      </c>
      <c r="B6" s="14"/>
      <c r="C6" s="276"/>
      <c r="D6" s="276"/>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248"/>
    </row>
    <row r="7" spans="1:46" ht="18" customHeight="1" x14ac:dyDescent="0.3">
      <c r="A7" s="249" t="s">
        <v>117</v>
      </c>
      <c r="B7" s="14"/>
      <c r="C7" s="276"/>
      <c r="D7" s="276"/>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248"/>
    </row>
    <row r="8" spans="1:46" ht="18" customHeight="1" x14ac:dyDescent="0.3">
      <c r="A8" s="250" t="s">
        <v>90</v>
      </c>
      <c r="B8" s="14"/>
      <c r="C8" s="276"/>
      <c r="D8" s="276"/>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248"/>
    </row>
    <row r="9" spans="1:46" ht="18" customHeight="1" x14ac:dyDescent="0.3">
      <c r="A9" s="249" t="s">
        <v>93</v>
      </c>
      <c r="B9" s="14"/>
      <c r="C9" s="276"/>
      <c r="D9" s="276"/>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248"/>
    </row>
    <row r="10" spans="1:46" ht="18" customHeight="1" thickBot="1" x14ac:dyDescent="0.35">
      <c r="A10" s="253"/>
      <c r="B10" s="251"/>
      <c r="C10" s="251"/>
      <c r="D10" s="251"/>
      <c r="E10" s="251"/>
      <c r="F10" s="251"/>
      <c r="G10" s="251"/>
      <c r="H10" s="251"/>
      <c r="I10" s="251"/>
      <c r="J10" s="251"/>
      <c r="K10" s="251"/>
      <c r="L10" s="251"/>
      <c r="M10" s="251"/>
      <c r="N10" s="251"/>
      <c r="O10" s="251"/>
      <c r="P10" s="251"/>
      <c r="Q10" s="251"/>
      <c r="R10" s="251"/>
      <c r="S10" s="251"/>
      <c r="T10" s="251"/>
      <c r="U10" s="251"/>
      <c r="V10" s="251"/>
      <c r="W10" s="251"/>
      <c r="X10" s="251"/>
      <c r="Y10" s="251"/>
      <c r="Z10" s="251"/>
      <c r="AA10" s="251"/>
      <c r="AB10" s="251"/>
      <c r="AC10" s="251"/>
      <c r="AD10" s="251"/>
      <c r="AE10" s="251"/>
      <c r="AF10" s="251"/>
      <c r="AG10" s="251"/>
      <c r="AH10" s="251"/>
      <c r="AI10" s="251"/>
      <c r="AJ10" s="251"/>
      <c r="AK10" s="251"/>
      <c r="AL10" s="251"/>
      <c r="AM10" s="251"/>
      <c r="AN10" s="251"/>
      <c r="AO10" s="251"/>
      <c r="AP10" s="251"/>
      <c r="AQ10" s="251"/>
      <c r="AR10" s="251"/>
      <c r="AS10" s="251"/>
      <c r="AT10" s="252"/>
    </row>
    <row r="12" spans="1:46" ht="23.4" x14ac:dyDescent="0.45">
      <c r="A12" s="202" t="s">
        <v>60</v>
      </c>
      <c r="AN12" s="132"/>
    </row>
    <row r="14" spans="1:46" ht="15.6" x14ac:dyDescent="0.3">
      <c r="A14" s="78" t="s">
        <v>39</v>
      </c>
      <c r="B14" s="77"/>
      <c r="C14" s="77"/>
      <c r="D14" s="77"/>
      <c r="E14" s="77"/>
      <c r="F14" s="77"/>
      <c r="G14" s="77"/>
      <c r="H14" s="77"/>
      <c r="I14" s="77"/>
      <c r="J14" s="77"/>
      <c r="K14" s="77"/>
      <c r="L14" s="77"/>
      <c r="M14" s="77"/>
      <c r="N14" s="77"/>
      <c r="O14" s="77"/>
      <c r="P14" s="77"/>
      <c r="Q14" s="77"/>
      <c r="R14" s="77"/>
      <c r="S14" s="77"/>
      <c r="T14" s="77"/>
      <c r="U14" s="77"/>
      <c r="V14" s="77"/>
      <c r="W14" s="77"/>
      <c r="X14" s="77"/>
      <c r="Y14" s="77"/>
      <c r="Z14" s="77"/>
      <c r="AA14" s="77"/>
      <c r="AB14" s="77"/>
      <c r="AC14" s="77"/>
      <c r="AD14" s="77"/>
      <c r="AE14" s="77"/>
      <c r="AF14" s="77"/>
      <c r="AG14" s="77"/>
      <c r="AH14" s="77"/>
      <c r="AI14" s="77"/>
      <c r="AJ14" s="77"/>
      <c r="AK14" s="77"/>
      <c r="AL14" s="77"/>
      <c r="AM14" s="77"/>
      <c r="AN14" s="77"/>
    </row>
    <row r="15" spans="1:46" ht="15.45" customHeight="1" x14ac:dyDescent="0.3">
      <c r="A15" s="293" t="s">
        <v>15</v>
      </c>
      <c r="B15" s="294"/>
      <c r="C15" s="294"/>
      <c r="D15" s="294"/>
      <c r="E15" s="294"/>
      <c r="F15" s="294"/>
      <c r="G15" s="294"/>
      <c r="H15" s="294"/>
      <c r="I15" s="294"/>
      <c r="J15" s="294"/>
      <c r="K15" s="294"/>
      <c r="L15" s="294"/>
      <c r="M15" s="294"/>
      <c r="N15" s="294"/>
      <c r="O15" s="294"/>
      <c r="P15" s="295"/>
      <c r="Q15" s="296" t="s">
        <v>16</v>
      </c>
      <c r="R15" s="297"/>
      <c r="S15" s="298"/>
      <c r="T15" s="65" t="s">
        <v>41</v>
      </c>
      <c r="U15" s="299" t="s">
        <v>17</v>
      </c>
      <c r="V15" s="299"/>
      <c r="W15" s="300"/>
      <c r="X15" s="309" t="s">
        <v>42</v>
      </c>
      <c r="Y15" s="309"/>
      <c r="Z15" s="309"/>
      <c r="AA15" s="309"/>
      <c r="AB15" s="309"/>
      <c r="AC15" s="309"/>
      <c r="AD15" s="309"/>
      <c r="AE15" s="309"/>
      <c r="AF15" s="309"/>
      <c r="AG15" s="309" t="s">
        <v>45</v>
      </c>
      <c r="AH15" s="309"/>
      <c r="AI15" s="309"/>
      <c r="AJ15" s="309"/>
      <c r="AK15" s="309"/>
      <c r="AL15" s="309"/>
      <c r="AM15" s="309"/>
      <c r="AN15" s="309"/>
    </row>
    <row r="16" spans="1:46" ht="15.45" customHeight="1" x14ac:dyDescent="0.3">
      <c r="B16" s="34"/>
      <c r="C16" s="34"/>
      <c r="D16" s="34"/>
      <c r="E16" s="34"/>
      <c r="F16" s="34"/>
      <c r="G16" s="34"/>
      <c r="H16" s="34"/>
      <c r="I16" s="34"/>
      <c r="J16" s="34"/>
      <c r="K16" s="34"/>
      <c r="P16" s="1"/>
      <c r="Q16" s="82"/>
      <c r="R16" s="83"/>
      <c r="S16" s="19"/>
      <c r="U16" s="108" t="s">
        <v>6</v>
      </c>
      <c r="V16" s="108" t="s">
        <v>7</v>
      </c>
      <c r="W16" s="108" t="s">
        <v>18</v>
      </c>
      <c r="X16" s="301" t="s">
        <v>43</v>
      </c>
      <c r="Y16" s="301"/>
      <c r="Z16" s="301"/>
      <c r="AA16" s="301"/>
      <c r="AB16" s="301" t="s">
        <v>44</v>
      </c>
      <c r="AC16" s="301"/>
      <c r="AD16" s="301"/>
      <c r="AE16" s="301"/>
      <c r="AF16" s="301"/>
      <c r="AG16" s="302" t="s">
        <v>6</v>
      </c>
      <c r="AH16" s="302"/>
      <c r="AI16" s="302"/>
      <c r="AJ16" s="302"/>
      <c r="AK16" s="302" t="s">
        <v>7</v>
      </c>
      <c r="AL16" s="302"/>
      <c r="AM16" s="302"/>
      <c r="AN16" s="2" t="s">
        <v>18</v>
      </c>
    </row>
    <row r="17" spans="1:40" ht="15.45" customHeight="1" x14ac:dyDescent="0.3">
      <c r="A17" s="85" t="s">
        <v>19</v>
      </c>
      <c r="B17" s="86"/>
      <c r="C17" s="86"/>
      <c r="D17" s="86"/>
      <c r="E17" s="86"/>
      <c r="F17" s="86"/>
      <c r="G17" s="86"/>
      <c r="H17" s="86"/>
      <c r="I17" s="87"/>
      <c r="J17" s="87"/>
      <c r="K17" s="88"/>
      <c r="L17" s="79" t="s">
        <v>20</v>
      </c>
      <c r="M17" s="30"/>
      <c r="N17" s="30"/>
      <c r="O17" s="30"/>
      <c r="P17" s="80"/>
      <c r="Q17" s="30" t="s">
        <v>21</v>
      </c>
      <c r="R17" s="30"/>
      <c r="S17" s="80"/>
      <c r="T17" s="30" t="s">
        <v>22</v>
      </c>
      <c r="U17" s="128">
        <f>Condition_stage1_FOREST_Sol!U17</f>
        <v>0.31</v>
      </c>
      <c r="V17" s="128">
        <f>Condition_stage1_FOREST_Sol!V17</f>
        <v>0.28999999999999998</v>
      </c>
      <c r="W17" s="128">
        <f>Condition_stage1_FOREST_Sol!W17</f>
        <v>-2.0000000000000018E-2</v>
      </c>
      <c r="X17" s="303">
        <v>-0.25</v>
      </c>
      <c r="Y17" s="304"/>
      <c r="Z17" s="304"/>
      <c r="AA17" s="305"/>
      <c r="AB17" s="304">
        <v>0.4</v>
      </c>
      <c r="AC17" s="304"/>
      <c r="AD17" s="304"/>
      <c r="AE17" s="304"/>
      <c r="AF17" s="305"/>
      <c r="AG17" s="306">
        <v>0.65500000000000003</v>
      </c>
      <c r="AH17" s="307"/>
      <c r="AI17" s="307"/>
      <c r="AJ17" s="308"/>
      <c r="AK17" s="306">
        <v>0.64500000000000002</v>
      </c>
      <c r="AL17" s="307"/>
      <c r="AM17" s="308"/>
      <c r="AN17" s="130">
        <v>-1.0000000000000009E-2</v>
      </c>
    </row>
    <row r="18" spans="1:40" ht="15.45" customHeight="1" x14ac:dyDescent="0.3">
      <c r="A18" s="89"/>
      <c r="B18" s="66"/>
      <c r="C18" s="66"/>
      <c r="D18" s="66"/>
      <c r="E18" s="66"/>
      <c r="F18" s="66"/>
      <c r="G18" s="66"/>
      <c r="H18" s="66"/>
      <c r="I18" s="69"/>
      <c r="J18" s="69"/>
      <c r="K18" s="67"/>
      <c r="L18" s="82"/>
      <c r="M18" s="83"/>
      <c r="N18" s="83"/>
      <c r="O18" s="83"/>
      <c r="P18" s="19"/>
      <c r="Q18" s="83"/>
      <c r="R18" s="83"/>
      <c r="S18" s="19"/>
      <c r="T18" s="83"/>
      <c r="U18" s="108"/>
      <c r="V18" s="108"/>
      <c r="W18" s="108"/>
      <c r="X18" s="127"/>
      <c r="AA18" s="126"/>
      <c r="AF18" s="126"/>
      <c r="AG18" s="310"/>
      <c r="AH18" s="311"/>
      <c r="AI18" s="311"/>
      <c r="AJ18" s="312"/>
      <c r="AK18" s="131"/>
      <c r="AL18" s="132"/>
      <c r="AM18" s="133"/>
      <c r="AN18" s="134"/>
    </row>
    <row r="19" spans="1:40" ht="15.45" customHeight="1" x14ac:dyDescent="0.3">
      <c r="A19" s="89"/>
      <c r="B19" s="68"/>
      <c r="C19" s="69"/>
      <c r="D19" s="70"/>
      <c r="E19" s="71"/>
      <c r="F19" s="72"/>
      <c r="G19" s="72"/>
      <c r="H19" s="69"/>
      <c r="I19" s="69"/>
      <c r="J19" s="69"/>
      <c r="K19" s="67"/>
      <c r="L19" s="101" t="s">
        <v>23</v>
      </c>
      <c r="M19" s="102"/>
      <c r="N19" s="102"/>
      <c r="O19" s="102"/>
      <c r="P19" s="103"/>
      <c r="Q19" s="104" t="s">
        <v>24</v>
      </c>
      <c r="R19" s="105"/>
      <c r="S19" s="106"/>
      <c r="T19" s="105" t="s">
        <v>25</v>
      </c>
      <c r="U19" s="129">
        <f>Condition_stage1_FOREST_Sol!U19</f>
        <v>100</v>
      </c>
      <c r="V19" s="267">
        <f>Condition_stage1_FOREST_Sol!V19</f>
        <v>79.86666666666666</v>
      </c>
      <c r="W19" s="267">
        <f>Condition_stage1_FOREST_Sol!W19</f>
        <v>-20.13333333333334</v>
      </c>
      <c r="X19" s="313">
        <v>0</v>
      </c>
      <c r="Y19" s="314"/>
      <c r="Z19" s="314"/>
      <c r="AA19" s="315"/>
      <c r="AB19" s="313">
        <v>250</v>
      </c>
      <c r="AC19" s="314"/>
      <c r="AD19" s="314"/>
      <c r="AE19" s="314"/>
      <c r="AF19" s="315"/>
      <c r="AG19" s="316">
        <f>W72</f>
        <v>0.40000000000000013</v>
      </c>
      <c r="AH19" s="317"/>
      <c r="AI19" s="317"/>
      <c r="AJ19" s="318"/>
      <c r="AK19" s="316">
        <f>AT72</f>
        <v>0.31946666666666673</v>
      </c>
      <c r="AL19" s="317"/>
      <c r="AM19" s="318"/>
      <c r="AN19" s="135">
        <f>AK19-AG19</f>
        <v>-8.0533333333333401E-2</v>
      </c>
    </row>
    <row r="20" spans="1:40" ht="15.45" customHeight="1" x14ac:dyDescent="0.3">
      <c r="A20" s="89"/>
      <c r="B20" s="69"/>
      <c r="C20" s="69"/>
      <c r="D20" s="69"/>
      <c r="E20" s="69"/>
      <c r="F20" s="69"/>
      <c r="G20" s="69"/>
      <c r="H20" s="69"/>
      <c r="I20" s="69"/>
      <c r="J20" s="69"/>
      <c r="K20" s="67"/>
      <c r="L20" s="127"/>
      <c r="P20" s="126"/>
      <c r="Q20" t="s">
        <v>26</v>
      </c>
      <c r="S20" s="126"/>
      <c r="T20" t="s">
        <v>27</v>
      </c>
      <c r="U20" s="128">
        <f>Condition_stage1_FOREST_Sol!U20</f>
        <v>18</v>
      </c>
      <c r="V20" s="128">
        <f>Condition_stage1_FOREST_Sol!V20</f>
        <v>17</v>
      </c>
      <c r="W20" s="128">
        <f>Condition_stage1_FOREST_Sol!W20</f>
        <v>-1</v>
      </c>
      <c r="X20" s="303">
        <v>4</v>
      </c>
      <c r="Y20" s="304"/>
      <c r="Z20" s="304"/>
      <c r="AA20" s="305"/>
      <c r="AB20" s="304">
        <v>40</v>
      </c>
      <c r="AC20" s="304"/>
      <c r="AD20" s="304"/>
      <c r="AE20" s="304"/>
      <c r="AF20" s="305"/>
      <c r="AG20" s="306">
        <v>0.38888888888888884</v>
      </c>
      <c r="AH20" s="307"/>
      <c r="AI20" s="307"/>
      <c r="AJ20" s="308"/>
      <c r="AK20" s="306">
        <v>0.36111111111111116</v>
      </c>
      <c r="AL20" s="307"/>
      <c r="AM20" s="308"/>
      <c r="AN20" s="130">
        <v>-2.7777777777777679E-2</v>
      </c>
    </row>
    <row r="21" spans="1:40" ht="15.45" customHeight="1" x14ac:dyDescent="0.3">
      <c r="A21" s="90"/>
      <c r="B21" s="91"/>
      <c r="C21" s="69"/>
      <c r="D21" s="69"/>
      <c r="E21" s="69"/>
      <c r="F21" s="69"/>
      <c r="G21" s="69"/>
      <c r="H21" s="69"/>
      <c r="I21" s="69"/>
      <c r="J21" s="69"/>
      <c r="K21" s="67"/>
      <c r="L21" s="127"/>
      <c r="P21" s="126"/>
      <c r="S21" s="126"/>
      <c r="U21" s="218"/>
      <c r="V21" s="218"/>
      <c r="W21" s="218"/>
      <c r="X21" s="219"/>
      <c r="Y21" s="220"/>
      <c r="Z21" s="220"/>
      <c r="AA21" s="221"/>
      <c r="AB21" s="220"/>
      <c r="AC21" s="220"/>
      <c r="AD21" s="220"/>
      <c r="AE21" s="220"/>
      <c r="AF21" s="221"/>
      <c r="AG21" s="131"/>
      <c r="AH21" s="132"/>
      <c r="AI21" s="132"/>
      <c r="AJ21" s="133"/>
      <c r="AK21" s="167"/>
      <c r="AL21" s="168"/>
      <c r="AM21" s="159"/>
      <c r="AN21" s="160"/>
    </row>
    <row r="22" spans="1:40" ht="15.45" customHeight="1" x14ac:dyDescent="0.3">
      <c r="A22" s="93" t="s">
        <v>28</v>
      </c>
      <c r="B22" s="94"/>
      <c r="C22" s="94"/>
      <c r="D22" s="95"/>
      <c r="E22" s="95"/>
      <c r="F22" s="94"/>
      <c r="G22" s="94"/>
      <c r="H22" s="94"/>
      <c r="I22" s="94"/>
      <c r="J22" s="94"/>
      <c r="K22" s="96"/>
      <c r="L22" s="79" t="s">
        <v>29</v>
      </c>
      <c r="M22" s="30"/>
      <c r="N22" s="30"/>
      <c r="O22" s="30"/>
      <c r="P22" s="80"/>
      <c r="Q22" s="30" t="s">
        <v>13</v>
      </c>
      <c r="R22" s="30"/>
      <c r="S22" s="80"/>
      <c r="T22" s="30" t="s">
        <v>30</v>
      </c>
      <c r="U22" s="128">
        <f>Condition_stage1_FOREST_Sol!U22</f>
        <v>6</v>
      </c>
      <c r="V22" s="128">
        <f>Condition_stage1_FOREST_Sol!V22</f>
        <v>5</v>
      </c>
      <c r="W22" s="128">
        <f>Condition_stage1_FOREST_Sol!W22</f>
        <v>-1</v>
      </c>
      <c r="X22" s="303">
        <v>0</v>
      </c>
      <c r="Y22" s="304"/>
      <c r="Z22" s="304"/>
      <c r="AA22" s="305"/>
      <c r="AB22" s="304">
        <v>10</v>
      </c>
      <c r="AC22" s="304"/>
      <c r="AD22" s="304"/>
      <c r="AE22" s="304"/>
      <c r="AF22" s="305"/>
      <c r="AG22" s="306">
        <v>0.6</v>
      </c>
      <c r="AH22" s="307"/>
      <c r="AI22" s="307"/>
      <c r="AJ22" s="308"/>
      <c r="AK22" s="306">
        <v>0.5</v>
      </c>
      <c r="AL22" s="307"/>
      <c r="AM22" s="308"/>
      <c r="AN22" s="134">
        <v>-9.9999999999999978E-2</v>
      </c>
    </row>
    <row r="23" spans="1:40" ht="15.45" customHeight="1" x14ac:dyDescent="0.3">
      <c r="A23" s="97"/>
      <c r="B23" s="73"/>
      <c r="C23" s="73"/>
      <c r="D23" s="73"/>
      <c r="E23" s="73"/>
      <c r="F23" s="73"/>
      <c r="G23" s="73"/>
      <c r="H23" s="73"/>
      <c r="I23" s="73"/>
      <c r="J23" s="73"/>
      <c r="K23" s="75"/>
      <c r="L23" s="82"/>
      <c r="M23" s="83"/>
      <c r="N23" s="83"/>
      <c r="O23" s="83"/>
      <c r="P23" s="19"/>
      <c r="Q23" s="83"/>
      <c r="R23" s="83"/>
      <c r="S23" s="19"/>
      <c r="T23" s="83"/>
      <c r="U23" s="108"/>
      <c r="V23" s="108"/>
      <c r="W23" s="108"/>
      <c r="X23" s="127"/>
      <c r="AA23" s="126"/>
      <c r="AF23" s="126"/>
      <c r="AG23" s="167"/>
      <c r="AH23" s="168"/>
      <c r="AI23" s="168"/>
      <c r="AJ23" s="159"/>
      <c r="AK23" s="131"/>
      <c r="AL23" s="132"/>
      <c r="AM23" s="133"/>
      <c r="AN23" s="134"/>
    </row>
    <row r="24" spans="1:40" ht="15.45" customHeight="1" x14ac:dyDescent="0.3">
      <c r="A24" s="97"/>
      <c r="B24" s="76"/>
      <c r="C24" s="73"/>
      <c r="D24" s="73"/>
      <c r="E24" s="73"/>
      <c r="F24" s="73"/>
      <c r="G24" s="73"/>
      <c r="H24" s="73"/>
      <c r="I24" s="73"/>
      <c r="J24" s="73"/>
      <c r="K24" s="75"/>
      <c r="L24" s="79" t="s">
        <v>31</v>
      </c>
      <c r="M24" s="30"/>
      <c r="N24" s="30"/>
      <c r="O24" s="30"/>
      <c r="P24" s="80"/>
      <c r="Q24" s="30" t="s">
        <v>32</v>
      </c>
      <c r="R24" s="30"/>
      <c r="S24" s="80"/>
      <c r="T24" s="30" t="s">
        <v>33</v>
      </c>
      <c r="U24" s="128">
        <f>Condition_stage1_FOREST_Sol!U24</f>
        <v>81</v>
      </c>
      <c r="V24" s="128">
        <f>Condition_stage1_FOREST_Sol!V24</f>
        <v>75</v>
      </c>
      <c r="W24" s="128">
        <f>Condition_stage1_FOREST_Sol!W24</f>
        <v>-6</v>
      </c>
      <c r="X24" s="303">
        <v>0</v>
      </c>
      <c r="Y24" s="304"/>
      <c r="Z24" s="304"/>
      <c r="AA24" s="305"/>
      <c r="AB24" s="304">
        <v>100</v>
      </c>
      <c r="AC24" s="304"/>
      <c r="AD24" s="304"/>
      <c r="AE24" s="304"/>
      <c r="AF24" s="305"/>
      <c r="AG24" s="306">
        <v>0.81</v>
      </c>
      <c r="AH24" s="307"/>
      <c r="AI24" s="307"/>
      <c r="AJ24" s="308"/>
      <c r="AK24" s="306">
        <v>0.75</v>
      </c>
      <c r="AL24" s="307"/>
      <c r="AM24" s="308"/>
      <c r="AN24" s="130">
        <v>-6.0000000000000053E-2</v>
      </c>
    </row>
    <row r="25" spans="1:40" ht="15.45" customHeight="1" x14ac:dyDescent="0.3">
      <c r="A25" s="97"/>
      <c r="B25" s="73"/>
      <c r="C25" s="73"/>
      <c r="D25" s="73"/>
      <c r="E25" s="73"/>
      <c r="F25" s="73"/>
      <c r="G25" s="73"/>
      <c r="H25" s="73"/>
      <c r="I25" s="73"/>
      <c r="J25" s="73"/>
      <c r="K25" s="75"/>
      <c r="L25" s="82"/>
      <c r="M25" s="83"/>
      <c r="N25" s="83"/>
      <c r="O25" s="83"/>
      <c r="P25" s="19"/>
      <c r="Q25" s="83"/>
      <c r="R25" s="83"/>
      <c r="S25" s="19"/>
      <c r="T25" s="83"/>
      <c r="U25" s="108"/>
      <c r="V25" s="108"/>
      <c r="W25" s="108"/>
      <c r="X25" s="127"/>
      <c r="AA25" s="126"/>
      <c r="AF25" s="126"/>
      <c r="AG25" s="167"/>
      <c r="AH25" s="168"/>
      <c r="AI25" s="168"/>
      <c r="AJ25" s="159"/>
      <c r="AK25" s="131"/>
      <c r="AL25" s="132"/>
      <c r="AM25" s="133"/>
      <c r="AN25" s="134"/>
    </row>
    <row r="26" spans="1:40" ht="15.45" customHeight="1" x14ac:dyDescent="0.3">
      <c r="A26" s="97"/>
      <c r="B26" s="73"/>
      <c r="C26" s="73"/>
      <c r="D26" s="74"/>
      <c r="E26" s="73"/>
      <c r="F26" s="73"/>
      <c r="G26" s="73"/>
      <c r="H26" s="73"/>
      <c r="I26" s="73"/>
      <c r="J26" s="73"/>
      <c r="K26" s="75"/>
      <c r="L26" s="79" t="s">
        <v>34</v>
      </c>
      <c r="M26" s="30"/>
      <c r="N26" s="30"/>
      <c r="O26" s="30"/>
      <c r="P26" s="80"/>
      <c r="Q26" s="30" t="s">
        <v>35</v>
      </c>
      <c r="R26" s="30"/>
      <c r="S26" s="80"/>
      <c r="T26" s="30" t="s">
        <v>22</v>
      </c>
      <c r="U26" s="128">
        <f>Condition_stage1_FOREST_Sol!U26</f>
        <v>0.65</v>
      </c>
      <c r="V26" s="128">
        <f>Condition_stage1_FOREST_Sol!V26</f>
        <v>0.63</v>
      </c>
      <c r="W26" s="128">
        <f>Condition_stage1_FOREST_Sol!W26</f>
        <v>-2.0000000000000018E-2</v>
      </c>
      <c r="X26" s="303">
        <v>-0.25</v>
      </c>
      <c r="Y26" s="304"/>
      <c r="Z26" s="304"/>
      <c r="AA26" s="305"/>
      <c r="AB26" s="304">
        <v>0.75</v>
      </c>
      <c r="AC26" s="304"/>
      <c r="AD26" s="304"/>
      <c r="AE26" s="304"/>
      <c r="AF26" s="305"/>
      <c r="AG26" s="306">
        <v>0.83</v>
      </c>
      <c r="AH26" s="307"/>
      <c r="AI26" s="307"/>
      <c r="AJ26" s="308"/>
      <c r="AK26" s="306">
        <v>0.82</v>
      </c>
      <c r="AL26" s="307"/>
      <c r="AM26" s="308"/>
      <c r="AN26" s="130">
        <v>-0.01</v>
      </c>
    </row>
    <row r="27" spans="1:40" ht="15.45" customHeight="1" x14ac:dyDescent="0.3">
      <c r="A27" s="98"/>
      <c r="B27" s="99"/>
      <c r="C27" s="99"/>
      <c r="D27" s="99"/>
      <c r="E27" s="99"/>
      <c r="F27" s="99"/>
      <c r="G27" s="99"/>
      <c r="H27" s="99"/>
      <c r="I27" s="99"/>
      <c r="J27" s="99"/>
      <c r="K27" s="100"/>
      <c r="L27" s="82"/>
      <c r="M27" s="83"/>
      <c r="N27" s="83"/>
      <c r="O27" s="83"/>
      <c r="P27" s="19"/>
      <c r="Q27" s="83"/>
      <c r="R27" s="83"/>
      <c r="S27" s="19"/>
      <c r="T27" s="83"/>
      <c r="U27" s="108"/>
      <c r="V27" s="108"/>
      <c r="W27" s="108"/>
      <c r="X27" s="127"/>
      <c r="AA27" s="126"/>
      <c r="AF27" s="126"/>
      <c r="AG27" s="167"/>
      <c r="AH27" s="168"/>
      <c r="AI27" s="168"/>
      <c r="AJ27" s="159"/>
      <c r="AK27" s="131"/>
      <c r="AL27" s="132"/>
      <c r="AM27" s="133"/>
      <c r="AN27" s="134"/>
    </row>
    <row r="28" spans="1:40" ht="15.45" customHeight="1" x14ac:dyDescent="0.3">
      <c r="A28" s="114" t="s">
        <v>36</v>
      </c>
      <c r="B28" s="115"/>
      <c r="C28" s="115"/>
      <c r="D28" s="115"/>
      <c r="E28" s="116"/>
      <c r="F28" s="115"/>
      <c r="G28" s="115"/>
      <c r="H28" s="115"/>
      <c r="I28" s="115"/>
      <c r="J28" s="115"/>
      <c r="K28" s="115"/>
      <c r="L28" s="115"/>
      <c r="M28" s="115"/>
      <c r="N28" s="115"/>
      <c r="O28" s="115"/>
      <c r="P28" s="117"/>
      <c r="Q28" s="18" t="s">
        <v>14</v>
      </c>
      <c r="R28" s="84"/>
      <c r="S28" s="1"/>
      <c r="T28" s="84" t="s">
        <v>33</v>
      </c>
      <c r="U28" s="63">
        <f>Condition_stage1_FOREST_Sol!U28</f>
        <v>74</v>
      </c>
      <c r="V28" s="63">
        <f>Condition_stage1_FOREST_Sol!V28</f>
        <v>59</v>
      </c>
      <c r="W28" s="63">
        <f>Condition_stage1_FOREST_Sol!W28</f>
        <v>-15</v>
      </c>
      <c r="X28" s="321">
        <v>0</v>
      </c>
      <c r="Y28" s="322"/>
      <c r="Z28" s="322"/>
      <c r="AA28" s="323"/>
      <c r="AB28" s="322">
        <v>100</v>
      </c>
      <c r="AC28" s="322"/>
      <c r="AD28" s="322"/>
      <c r="AE28" s="322"/>
      <c r="AF28" s="323"/>
      <c r="AG28" s="324">
        <v>0.74</v>
      </c>
      <c r="AH28" s="325"/>
      <c r="AI28" s="325"/>
      <c r="AJ28" s="326"/>
      <c r="AK28" s="324">
        <v>0.59</v>
      </c>
      <c r="AL28" s="325"/>
      <c r="AM28" s="326"/>
      <c r="AN28" s="136">
        <v>-0.15000000000000002</v>
      </c>
    </row>
    <row r="29" spans="1:40" ht="15.45" customHeight="1" x14ac:dyDescent="0.3">
      <c r="A29" s="34"/>
    </row>
    <row r="30" spans="1:40" ht="15.45" customHeight="1" x14ac:dyDescent="0.3">
      <c r="A30" s="34"/>
      <c r="B30" s="34"/>
      <c r="D30" s="64"/>
    </row>
    <row r="32" spans="1:40" ht="2.5499999999999998" customHeight="1" x14ac:dyDescent="0.3"/>
    <row r="33" spans="1:39" s="60" customFormat="1" ht="35.549999999999997" customHeight="1" x14ac:dyDescent="0.3">
      <c r="A33" s="201" t="s">
        <v>40</v>
      </c>
    </row>
    <row r="34" spans="1:39" s="60" customFormat="1" ht="23.55" customHeight="1" x14ac:dyDescent="0.3">
      <c r="A34" s="5" t="s">
        <v>75</v>
      </c>
    </row>
    <row r="35" spans="1:39" x14ac:dyDescent="0.3">
      <c r="A35" s="34"/>
    </row>
    <row r="36" spans="1:39" ht="28.2" customHeight="1" x14ac:dyDescent="0.3">
      <c r="C36" s="14"/>
      <c r="D36" s="23" t="s">
        <v>110</v>
      </c>
      <c r="E36" s="24"/>
      <c r="F36" s="14"/>
      <c r="G36" s="14"/>
      <c r="H36" s="14"/>
      <c r="I36" s="14"/>
      <c r="J36" s="14"/>
      <c r="K36" s="14"/>
      <c r="L36" s="14"/>
      <c r="M36" s="14"/>
      <c r="N36" s="14"/>
      <c r="O36" s="14"/>
      <c r="Z36" s="14"/>
      <c r="AA36" s="23" t="s">
        <v>111</v>
      </c>
      <c r="AB36" s="24"/>
      <c r="AC36" s="14"/>
      <c r="AD36" s="14"/>
      <c r="AE36" s="14"/>
      <c r="AF36" s="14"/>
      <c r="AG36" s="14"/>
      <c r="AH36" s="14"/>
      <c r="AI36" s="14"/>
      <c r="AJ36" s="14"/>
      <c r="AK36" s="14"/>
      <c r="AL36" s="14"/>
    </row>
    <row r="37" spans="1:39" ht="16.2" customHeight="1" x14ac:dyDescent="0.3">
      <c r="B37" s="36"/>
      <c r="C37" s="36"/>
      <c r="D37" s="37"/>
      <c r="E37" s="45">
        <f>Condition_stage1_FOREST_Sol!E47</f>
        <v>98</v>
      </c>
      <c r="F37" s="45">
        <f>Condition_stage1_FOREST_Sol!F47</f>
        <v>96</v>
      </c>
      <c r="G37" s="37"/>
      <c r="H37" s="38"/>
      <c r="I37" s="37"/>
      <c r="J37" s="37"/>
      <c r="K37" s="37"/>
      <c r="L37" s="37"/>
      <c r="M37" s="45">
        <f>Condition_stage1_FOREST_Sol!M47</f>
        <v>123</v>
      </c>
      <c r="N37" s="14"/>
      <c r="O37" s="3" t="s">
        <v>10</v>
      </c>
      <c r="Y37" s="40"/>
      <c r="Z37" s="40"/>
      <c r="AA37" s="41"/>
      <c r="AB37" s="45">
        <f>Condition_stage1_FOREST_Sol!AB47</f>
        <v>94</v>
      </c>
      <c r="AC37" s="45">
        <f>Condition_stage1_FOREST_Sol!AC47</f>
        <v>96</v>
      </c>
      <c r="AD37" s="41"/>
      <c r="AE37" s="42"/>
      <c r="AF37" s="41"/>
      <c r="AG37" s="41"/>
      <c r="AH37" s="41"/>
      <c r="AI37" s="41"/>
      <c r="AJ37" s="45">
        <f>Condition_stage1_FOREST_Sol!AJ47</f>
        <v>135.30000000000001</v>
      </c>
      <c r="AK37" s="14"/>
      <c r="AL37" s="3" t="s">
        <v>10</v>
      </c>
    </row>
    <row r="38" spans="1:39" ht="16.2" customHeight="1" x14ac:dyDescent="0.3">
      <c r="B38" s="36"/>
      <c r="C38" s="37"/>
      <c r="D38" s="37"/>
      <c r="E38" s="45">
        <f>Condition_stage1_FOREST_Sol!E48</f>
        <v>97</v>
      </c>
      <c r="F38" s="45">
        <f>Condition_stage1_FOREST_Sol!F48</f>
        <v>97</v>
      </c>
      <c r="G38" s="37"/>
      <c r="H38" s="37"/>
      <c r="I38" s="38"/>
      <c r="J38" s="37"/>
      <c r="K38" s="37"/>
      <c r="L38" s="45">
        <f>Condition_stage1_FOREST_Sol!L48</f>
        <v>121</v>
      </c>
      <c r="M38" s="45">
        <f>Condition_stage1_FOREST_Sol!M48</f>
        <v>125</v>
      </c>
      <c r="N38" s="14"/>
      <c r="O38" s="45"/>
      <c r="P38" s="16" t="s">
        <v>39</v>
      </c>
      <c r="Y38" s="40"/>
      <c r="Z38" s="41"/>
      <c r="AA38" s="41"/>
      <c r="AB38" s="45">
        <f>Condition_stage1_FOREST_Sol!AB48</f>
        <v>90</v>
      </c>
      <c r="AC38" s="45">
        <f>Condition_stage1_FOREST_Sol!AC48</f>
        <v>92</v>
      </c>
      <c r="AD38" s="41"/>
      <c r="AE38" s="41"/>
      <c r="AF38" s="42"/>
      <c r="AG38" s="41"/>
      <c r="AH38" s="41"/>
      <c r="AI38" s="45">
        <f>Condition_stage1_FOREST_Sol!AI48</f>
        <v>133.1</v>
      </c>
      <c r="AJ38" s="45">
        <f>Condition_stage1_FOREST_Sol!AJ48</f>
        <v>137.5</v>
      </c>
      <c r="AK38" s="14"/>
      <c r="AL38" s="45"/>
      <c r="AM38" s="16" t="s">
        <v>39</v>
      </c>
    </row>
    <row r="39" spans="1:39" ht="16.2" customHeight="1" x14ac:dyDescent="0.3">
      <c r="B39" s="37"/>
      <c r="C39" s="37"/>
      <c r="D39" s="37"/>
      <c r="E39" s="37"/>
      <c r="F39" s="39"/>
      <c r="G39" s="39"/>
      <c r="H39" s="37"/>
      <c r="I39" s="38"/>
      <c r="J39" s="37"/>
      <c r="K39" s="45">
        <f>Condition_stage1_FOREST_Sol!K49</f>
        <v>123</v>
      </c>
      <c r="L39" s="45">
        <f>Condition_stage1_FOREST_Sol!L49</f>
        <v>123</v>
      </c>
      <c r="M39" s="45">
        <f>Condition_stage1_FOREST_Sol!M49</f>
        <v>123</v>
      </c>
      <c r="N39" s="14"/>
      <c r="O39" s="7"/>
      <c r="P39" s="16" t="s">
        <v>12</v>
      </c>
      <c r="Y39" s="41"/>
      <c r="Z39" s="41"/>
      <c r="AA39" s="41"/>
      <c r="AB39" s="41"/>
      <c r="AC39" s="43"/>
      <c r="AD39" s="43"/>
      <c r="AE39" s="41"/>
      <c r="AF39" s="42"/>
      <c r="AG39" s="41"/>
      <c r="AH39" s="45">
        <f>Condition_stage1_FOREST_Sol!AH49</f>
        <v>135.30000000000001</v>
      </c>
      <c r="AI39" s="45">
        <f>Condition_stage1_FOREST_Sol!AI49</f>
        <v>135.30000000000001</v>
      </c>
      <c r="AJ39" s="45">
        <f>Condition_stage1_FOREST_Sol!AJ49</f>
        <v>135.30000000000001</v>
      </c>
      <c r="AK39" s="14"/>
      <c r="AL39" s="7"/>
      <c r="AM39" s="16" t="s">
        <v>12</v>
      </c>
    </row>
    <row r="40" spans="1:39" ht="16.2" customHeight="1" x14ac:dyDescent="0.3">
      <c r="B40" s="45">
        <f>Condition_stage1_FOREST_Sol!B50</f>
        <v>91</v>
      </c>
      <c r="C40" s="45">
        <f>Condition_stage1_FOREST_Sol!C50</f>
        <v>89</v>
      </c>
      <c r="D40" s="45">
        <f>Condition_stage1_FOREST_Sol!D50</f>
        <v>93</v>
      </c>
      <c r="E40" s="45">
        <f>Condition_stage1_FOREST_Sol!E50</f>
        <v>84</v>
      </c>
      <c r="F40" s="39"/>
      <c r="G40" s="39"/>
      <c r="H40" s="37"/>
      <c r="I40" s="38"/>
      <c r="J40" s="37"/>
      <c r="K40" s="37"/>
      <c r="L40" s="37"/>
      <c r="M40" s="37"/>
      <c r="N40" s="14"/>
      <c r="O40" s="8"/>
      <c r="P40" s="16" t="s">
        <v>64</v>
      </c>
      <c r="Y40" s="45">
        <f>Condition_stage1_FOREST_Sol!Y50</f>
        <v>54</v>
      </c>
      <c r="Z40" s="45">
        <f>Condition_stage1_FOREST_Sol!Z50</f>
        <v>50</v>
      </c>
      <c r="AA40" s="45">
        <f>Condition_stage1_FOREST_Sol!AA50</f>
        <v>56</v>
      </c>
      <c r="AB40" s="45">
        <f>Condition_stage1_FOREST_Sol!AB50</f>
        <v>53</v>
      </c>
      <c r="AC40" s="43"/>
      <c r="AD40" s="43"/>
      <c r="AE40" s="41"/>
      <c r="AF40" s="42"/>
      <c r="AG40" s="41"/>
      <c r="AH40" s="41"/>
      <c r="AI40" s="45">
        <f>Condition_stage1_FOREST_Sol!AI50</f>
        <v>50</v>
      </c>
      <c r="AJ40" s="45">
        <f>Condition_stage1_FOREST_Sol!AJ50</f>
        <v>50</v>
      </c>
      <c r="AK40" s="14"/>
      <c r="AL40" s="8"/>
      <c r="AM40" s="16" t="s">
        <v>64</v>
      </c>
    </row>
    <row r="41" spans="1:39" ht="16.2" customHeight="1" x14ac:dyDescent="0.3">
      <c r="B41" s="45">
        <f>Condition_stage1_FOREST_Sol!B51</f>
        <v>93</v>
      </c>
      <c r="C41" s="45">
        <f>Condition_stage1_FOREST_Sol!C51</f>
        <v>92</v>
      </c>
      <c r="D41" s="45">
        <f>Condition_stage1_FOREST_Sol!D51</f>
        <v>91</v>
      </c>
      <c r="E41" s="45">
        <f>Condition_stage1_FOREST_Sol!E51</f>
        <v>89</v>
      </c>
      <c r="F41" s="37"/>
      <c r="G41" s="37"/>
      <c r="H41" s="37"/>
      <c r="I41" s="38"/>
      <c r="J41" s="37"/>
      <c r="K41" s="37"/>
      <c r="L41" s="37"/>
      <c r="M41" s="37"/>
      <c r="N41" s="14"/>
      <c r="O41" s="9"/>
      <c r="P41" s="16" t="s">
        <v>8</v>
      </c>
      <c r="Y41" s="45">
        <f>Condition_stage1_FOREST_Sol!Y51</f>
        <v>53</v>
      </c>
      <c r="Z41" s="45">
        <f>Condition_stage1_FOREST_Sol!Z51</f>
        <v>50</v>
      </c>
      <c r="AA41" s="45">
        <f>Condition_stage1_FOREST_Sol!AA51</f>
        <v>54</v>
      </c>
      <c r="AB41" s="45">
        <f>Condition_stage1_FOREST_Sol!AB51</f>
        <v>54</v>
      </c>
      <c r="AC41" s="43"/>
      <c r="AD41" s="43"/>
      <c r="AE41" s="41"/>
      <c r="AF41" s="42"/>
      <c r="AG41" s="41"/>
      <c r="AH41" s="41"/>
      <c r="AI41" s="41"/>
      <c r="AJ41" s="45">
        <f>Condition_stage1_FOREST_Sol!AJ51</f>
        <v>50</v>
      </c>
      <c r="AK41" s="14"/>
      <c r="AL41" s="9"/>
      <c r="AM41" s="16" t="s">
        <v>8</v>
      </c>
    </row>
    <row r="42" spans="1:39" ht="16.2" customHeight="1" x14ac:dyDescent="0.3">
      <c r="B42" s="45">
        <f>Condition_stage1_FOREST_Sol!B52</f>
        <v>92</v>
      </c>
      <c r="C42" s="45">
        <f>Condition_stage1_FOREST_Sol!C52</f>
        <v>93</v>
      </c>
      <c r="D42" s="37"/>
      <c r="E42" s="37"/>
      <c r="F42" s="37"/>
      <c r="G42" s="37"/>
      <c r="H42" s="37"/>
      <c r="I42" s="37"/>
      <c r="J42" s="38"/>
      <c r="K42" s="37"/>
      <c r="L42" s="37"/>
      <c r="M42" s="37"/>
      <c r="N42" s="14"/>
      <c r="Y42" s="45">
        <f>Condition_stage1_FOREST_Sol!Y52</f>
        <v>54</v>
      </c>
      <c r="Z42" s="41"/>
      <c r="AA42" s="41"/>
      <c r="AB42" s="41"/>
      <c r="AC42" s="41"/>
      <c r="AD42" s="41"/>
      <c r="AE42" s="41"/>
      <c r="AF42" s="41"/>
      <c r="AG42" s="42"/>
      <c r="AH42" s="41"/>
      <c r="AI42" s="41"/>
      <c r="AJ42" s="44"/>
      <c r="AK42" s="14"/>
      <c r="AL42" s="20"/>
      <c r="AM42" s="46"/>
    </row>
    <row r="43" spans="1:39" ht="16.2" customHeight="1" x14ac:dyDescent="0.3">
      <c r="B43" s="45">
        <f>Condition_stage1_FOREST_Sol!B53</f>
        <v>94</v>
      </c>
      <c r="C43" s="45">
        <f>Condition_stage1_FOREST_Sol!C53</f>
        <v>90</v>
      </c>
      <c r="D43" s="37"/>
      <c r="E43" s="37"/>
      <c r="F43" s="37"/>
      <c r="G43" s="37"/>
      <c r="H43" s="37"/>
      <c r="I43" s="37"/>
      <c r="J43" s="38"/>
      <c r="K43" s="37"/>
      <c r="L43" s="39"/>
      <c r="M43" s="36"/>
      <c r="N43" s="14"/>
      <c r="Y43" s="45">
        <f>Condition_stage1_FOREST_Sol!Y53</f>
        <v>53</v>
      </c>
      <c r="Z43" s="41"/>
      <c r="AA43" s="41"/>
      <c r="AB43" s="41"/>
      <c r="AC43" s="41"/>
      <c r="AD43" s="41"/>
      <c r="AE43" s="41"/>
      <c r="AF43" s="41"/>
      <c r="AG43" s="42"/>
      <c r="AH43" s="41"/>
      <c r="AI43" s="43"/>
      <c r="AJ43" s="40"/>
      <c r="AK43" s="14"/>
      <c r="AL43" s="20"/>
      <c r="AM43" s="46"/>
    </row>
    <row r="44" spans="1:39" ht="16.2" customHeight="1" x14ac:dyDescent="0.3">
      <c r="B44" s="45">
        <f>Condition_stage1_FOREST_Sol!B54</f>
        <v>92</v>
      </c>
      <c r="C44" s="45">
        <f>Condition_stage1_FOREST_Sol!C54</f>
        <v>91</v>
      </c>
      <c r="D44" s="37"/>
      <c r="E44" s="37"/>
      <c r="F44" s="37"/>
      <c r="G44" s="37"/>
      <c r="H44" s="37"/>
      <c r="I44" s="37"/>
      <c r="J44" s="37"/>
      <c r="K44" s="38"/>
      <c r="L44" s="39"/>
      <c r="M44" s="36"/>
      <c r="N44" s="14"/>
      <c r="O44" s="20"/>
      <c r="Y44" s="45">
        <f>Condition_stage1_FOREST_Sol!Y54</f>
        <v>52</v>
      </c>
      <c r="Z44" s="44"/>
      <c r="AA44" s="44"/>
      <c r="AB44" s="44"/>
      <c r="AC44" s="44"/>
      <c r="AD44" s="44"/>
      <c r="AE44" s="44"/>
      <c r="AF44" s="44"/>
      <c r="AG44" s="44"/>
      <c r="AH44" s="42"/>
      <c r="AI44" s="43"/>
      <c r="AJ44" s="40"/>
      <c r="AK44" s="14"/>
      <c r="AL44" s="15"/>
    </row>
    <row r="45" spans="1:39" x14ac:dyDescent="0.3">
      <c r="A45" s="34"/>
    </row>
    <row r="46" spans="1:39" ht="21" customHeight="1" x14ac:dyDescent="0.3">
      <c r="A46" s="34"/>
      <c r="S46" s="232"/>
    </row>
    <row r="47" spans="1:39" ht="26.55" customHeight="1" x14ac:dyDescent="0.3">
      <c r="A47" s="34"/>
      <c r="S47" s="261" t="s">
        <v>83</v>
      </c>
    </row>
    <row r="48" spans="1:39" ht="22.2" customHeight="1" x14ac:dyDescent="0.3">
      <c r="A48" s="34" t="s">
        <v>74</v>
      </c>
      <c r="T48" s="319" t="s">
        <v>70</v>
      </c>
      <c r="U48" s="320"/>
    </row>
    <row r="49" spans="1:46" x14ac:dyDescent="0.3">
      <c r="A49" s="34"/>
      <c r="S49" s="255" t="s">
        <v>71</v>
      </c>
      <c r="T49" s="118" t="s">
        <v>43</v>
      </c>
      <c r="U49" s="118" t="s">
        <v>44</v>
      </c>
    </row>
    <row r="50" spans="1:46" ht="23.55" customHeight="1" x14ac:dyDescent="0.3">
      <c r="C50" s="14"/>
      <c r="D50" s="23" t="s">
        <v>110</v>
      </c>
      <c r="E50" s="24"/>
      <c r="F50" s="14"/>
      <c r="G50" s="14"/>
      <c r="H50" s="14"/>
      <c r="I50" s="14"/>
      <c r="J50" s="14"/>
      <c r="K50" s="14"/>
      <c r="L50" s="14"/>
      <c r="M50" s="14"/>
      <c r="N50" s="14"/>
      <c r="O50" s="14"/>
      <c r="S50" s="256" t="s">
        <v>72</v>
      </c>
      <c r="T50" s="257">
        <v>0</v>
      </c>
      <c r="U50" s="257">
        <v>250</v>
      </c>
      <c r="Z50" s="14"/>
      <c r="AA50" s="23" t="s">
        <v>111</v>
      </c>
      <c r="AB50" s="24"/>
      <c r="AC50" s="14"/>
      <c r="AD50" s="14"/>
      <c r="AE50" s="14"/>
      <c r="AF50" s="14"/>
      <c r="AG50" s="14"/>
      <c r="AH50" s="14"/>
      <c r="AI50" s="14"/>
      <c r="AJ50" s="14"/>
      <c r="AK50" s="14"/>
      <c r="AL50" s="14"/>
    </row>
    <row r="51" spans="1:46" ht="16.2" customHeight="1" x14ac:dyDescent="0.3">
      <c r="B51" s="119"/>
      <c r="C51" s="119"/>
      <c r="D51" s="120"/>
      <c r="E51" s="121">
        <f>(E37-$T$50)/($U$50-$T$50)</f>
        <v>0.39200000000000002</v>
      </c>
      <c r="F51" s="233">
        <f>(F37-$T$50)/($U$50-$T$50)</f>
        <v>0.38400000000000001</v>
      </c>
      <c r="G51" s="120"/>
      <c r="H51" s="122"/>
      <c r="I51" s="120"/>
      <c r="J51" s="120"/>
      <c r="K51" s="120"/>
      <c r="L51" s="120"/>
      <c r="M51" s="121">
        <f>(M37-$T$50)/($U$50-$T$50)</f>
        <v>0.49199999999999999</v>
      </c>
      <c r="N51" s="14"/>
      <c r="O51" s="3" t="s">
        <v>10</v>
      </c>
      <c r="S51" s="256" t="s">
        <v>73</v>
      </c>
      <c r="T51" s="257">
        <v>0</v>
      </c>
      <c r="U51" s="257">
        <v>250</v>
      </c>
      <c r="V51" s="254"/>
      <c r="Y51" s="140"/>
      <c r="Z51" s="140"/>
      <c r="AA51" s="141"/>
      <c r="AB51" s="121">
        <f>(AB37-$T$50)/($U$50-$T$50)</f>
        <v>0.376</v>
      </c>
      <c r="AC51" s="121">
        <f>(AC37-$T$50)/($U$50-$T$50)</f>
        <v>0.38400000000000001</v>
      </c>
      <c r="AD51" s="141"/>
      <c r="AE51" s="142"/>
      <c r="AF51" s="141"/>
      <c r="AG51" s="141"/>
      <c r="AH51" s="141"/>
      <c r="AI51" s="141"/>
      <c r="AJ51" s="121">
        <f>(AJ37-$T$50)/($U$50-$T$50)</f>
        <v>0.54120000000000001</v>
      </c>
      <c r="AK51" s="14"/>
      <c r="AL51" s="3" t="s">
        <v>10</v>
      </c>
    </row>
    <row r="52" spans="1:46" ht="16.2" customHeight="1" x14ac:dyDescent="0.3">
      <c r="B52" s="119"/>
      <c r="C52" s="120"/>
      <c r="D52" s="120"/>
      <c r="E52" s="233">
        <f>(E38-$T$50)/($U$50-$T$50)</f>
        <v>0.38800000000000001</v>
      </c>
      <c r="F52" s="121">
        <f>(F38-$T$50)/($U$50-$T$50)</f>
        <v>0.38800000000000001</v>
      </c>
      <c r="G52" s="120"/>
      <c r="H52" s="120"/>
      <c r="I52" s="122"/>
      <c r="J52" s="120"/>
      <c r="K52" s="120"/>
      <c r="L52" s="121">
        <f>(L38-$T$50)/($U$50-$T$50)</f>
        <v>0.48399999999999999</v>
      </c>
      <c r="M52" s="121">
        <f>(M38-$T$50)/($U$50-$T$50)</f>
        <v>0.5</v>
      </c>
      <c r="N52" s="14"/>
      <c r="O52" s="45"/>
      <c r="P52" s="16" t="s">
        <v>39</v>
      </c>
      <c r="Y52" s="140"/>
      <c r="Z52" s="141"/>
      <c r="AA52" s="141"/>
      <c r="AB52" s="121">
        <f>(AB38-$T$50)/($U$50-$T$50)</f>
        <v>0.36</v>
      </c>
      <c r="AC52" s="121">
        <f>(AC38-$T$50)/($U$50-$T$50)</f>
        <v>0.36799999999999999</v>
      </c>
      <c r="AD52" s="141"/>
      <c r="AE52" s="141"/>
      <c r="AF52" s="142"/>
      <c r="AG52" s="141"/>
      <c r="AH52" s="141"/>
      <c r="AI52" s="121">
        <f>(AI38-$T$50)/($U$50-$T$50)</f>
        <v>0.53239999999999998</v>
      </c>
      <c r="AJ52" s="121">
        <f>(AJ38-$T$50)/($U$50-$T$50)</f>
        <v>0.55000000000000004</v>
      </c>
      <c r="AK52" s="14"/>
      <c r="AL52" s="45"/>
      <c r="AM52" s="16" t="s">
        <v>39</v>
      </c>
    </row>
    <row r="53" spans="1:46" ht="16.2" customHeight="1" x14ac:dyDescent="0.3">
      <c r="B53" s="120"/>
      <c r="C53" s="120"/>
      <c r="D53" s="120"/>
      <c r="E53" s="120"/>
      <c r="F53" s="123"/>
      <c r="G53" s="123"/>
      <c r="H53" s="120"/>
      <c r="I53" s="122"/>
      <c r="J53" s="120"/>
      <c r="K53" s="121">
        <f>(K39-$T$50)/($U$50-$T$50)</f>
        <v>0.49199999999999999</v>
      </c>
      <c r="L53" s="121">
        <f>(L39-$T$50)/($U$50-$T$50)</f>
        <v>0.49199999999999999</v>
      </c>
      <c r="M53" s="121">
        <f>(M39-$T$50)/($U$50-$T$50)</f>
        <v>0.49199999999999999</v>
      </c>
      <c r="N53" s="14"/>
      <c r="O53" s="7"/>
      <c r="P53" s="16" t="s">
        <v>12</v>
      </c>
      <c r="Y53" s="141"/>
      <c r="Z53" s="141"/>
      <c r="AA53" s="141"/>
      <c r="AB53" s="141"/>
      <c r="AC53" s="143"/>
      <c r="AD53" s="143"/>
      <c r="AE53" s="141"/>
      <c r="AF53" s="142"/>
      <c r="AG53" s="141"/>
      <c r="AH53" s="121">
        <f t="shared" ref="AH53:AI53" si="0">(AH39-$T$50)/($U$50-$T$50)</f>
        <v>0.54120000000000001</v>
      </c>
      <c r="AI53" s="121">
        <f t="shared" si="0"/>
        <v>0.54120000000000001</v>
      </c>
      <c r="AJ53" s="121">
        <f>(AJ39-$T$50)/($U$50-$T$50)</f>
        <v>0.54120000000000001</v>
      </c>
      <c r="AK53" s="14"/>
      <c r="AL53" s="7"/>
      <c r="AM53" s="16" t="s">
        <v>12</v>
      </c>
    </row>
    <row r="54" spans="1:46" ht="16.2" customHeight="1" x14ac:dyDescent="0.3">
      <c r="B54" s="121">
        <f>(B40-$T$50)/($U$50-$T$50)</f>
        <v>0.36399999999999999</v>
      </c>
      <c r="C54" s="121">
        <f t="shared" ref="C54:E54" si="1">(C40-$T$50)/($U$50-$T$50)</f>
        <v>0.35599999999999998</v>
      </c>
      <c r="D54" s="121">
        <f t="shared" si="1"/>
        <v>0.372</v>
      </c>
      <c r="E54" s="121">
        <f t="shared" si="1"/>
        <v>0.33600000000000002</v>
      </c>
      <c r="F54" s="123"/>
      <c r="G54" s="123"/>
      <c r="H54" s="120"/>
      <c r="I54" s="122"/>
      <c r="J54" s="120"/>
      <c r="K54" s="120"/>
      <c r="L54" s="120"/>
      <c r="M54" s="120"/>
      <c r="N54" s="14"/>
      <c r="O54" s="8"/>
      <c r="P54" s="16" t="s">
        <v>64</v>
      </c>
      <c r="Y54" s="121">
        <f t="shared" ref="Y54:AB55" si="2">(Y40-$T$50)/($U$50-$T$50)</f>
        <v>0.216</v>
      </c>
      <c r="Z54" s="121">
        <f t="shared" si="2"/>
        <v>0.2</v>
      </c>
      <c r="AA54" s="121">
        <f t="shared" si="2"/>
        <v>0.224</v>
      </c>
      <c r="AB54" s="121">
        <f t="shared" si="2"/>
        <v>0.21199999999999999</v>
      </c>
      <c r="AC54" s="143"/>
      <c r="AD54" s="143"/>
      <c r="AE54" s="141"/>
      <c r="AF54" s="142"/>
      <c r="AG54" s="141"/>
      <c r="AH54" s="141"/>
      <c r="AI54" s="121">
        <f>(AI40-$T$51)/($U$51-$T$51)</f>
        <v>0.2</v>
      </c>
      <c r="AJ54" s="121">
        <f>(AJ40-$T$51)/($U$51-$T$51)</f>
        <v>0.2</v>
      </c>
      <c r="AK54" s="14"/>
      <c r="AL54" s="8"/>
      <c r="AM54" s="16" t="s">
        <v>64</v>
      </c>
    </row>
    <row r="55" spans="1:46" ht="16.2" customHeight="1" x14ac:dyDescent="0.3">
      <c r="B55" s="121">
        <f>(B41-$T$50)/($U$50-$T$50)</f>
        <v>0.372</v>
      </c>
      <c r="C55" s="121">
        <f>(C41-$T$50)/($U$50-$T$50)</f>
        <v>0.36799999999999999</v>
      </c>
      <c r="D55" s="121">
        <f>(D41-$T$50)/($U$50-$T$50)</f>
        <v>0.36399999999999999</v>
      </c>
      <c r="E55" s="121">
        <f>(E41-$T$50)/($U$50-$T$50)</f>
        <v>0.35599999999999998</v>
      </c>
      <c r="F55" s="120"/>
      <c r="G55" s="120"/>
      <c r="H55" s="120"/>
      <c r="I55" s="122"/>
      <c r="J55" s="120"/>
      <c r="K55" s="120"/>
      <c r="L55" s="120"/>
      <c r="M55" s="120"/>
      <c r="N55" s="14"/>
      <c r="O55" s="9"/>
      <c r="P55" s="16" t="s">
        <v>8</v>
      </c>
      <c r="S55" s="260" t="s">
        <v>82</v>
      </c>
      <c r="T55" s="259" t="s">
        <v>69</v>
      </c>
      <c r="U55" s="258"/>
      <c r="Y55" s="121">
        <f t="shared" si="2"/>
        <v>0.21199999999999999</v>
      </c>
      <c r="Z55" s="121">
        <f t="shared" si="2"/>
        <v>0.2</v>
      </c>
      <c r="AA55" s="121">
        <f t="shared" si="2"/>
        <v>0.216</v>
      </c>
      <c r="AB55" s="121">
        <f t="shared" si="2"/>
        <v>0.216</v>
      </c>
      <c r="AC55" s="143"/>
      <c r="AD55" s="143"/>
      <c r="AE55" s="141"/>
      <c r="AF55" s="142"/>
      <c r="AG55" s="141"/>
      <c r="AH55" s="141"/>
      <c r="AI55" s="141"/>
      <c r="AJ55" s="121">
        <f>(AJ41-$T$51)/($U$51-$T$51)</f>
        <v>0.2</v>
      </c>
      <c r="AK55" s="14"/>
      <c r="AL55" s="9"/>
      <c r="AM55" s="16" t="s">
        <v>8</v>
      </c>
    </row>
    <row r="56" spans="1:46" ht="16.2" customHeight="1" x14ac:dyDescent="0.3">
      <c r="B56" s="121">
        <f>(B42-$T$50)/($U$50-$T$50)</f>
        <v>0.36799999999999999</v>
      </c>
      <c r="C56" s="121">
        <f>(C42-$T$50)/($U$50-$T$50)</f>
        <v>0.372</v>
      </c>
      <c r="D56" s="120"/>
      <c r="E56" s="120"/>
      <c r="F56" s="120"/>
      <c r="G56" s="120"/>
      <c r="H56" s="120"/>
      <c r="I56" s="120"/>
      <c r="J56" s="122"/>
      <c r="K56" s="120"/>
      <c r="L56" s="120"/>
      <c r="M56" s="120"/>
      <c r="N56" s="14"/>
      <c r="Y56" s="121">
        <f>(Y42-$T$50)/($U$50-$T$50)</f>
        <v>0.216</v>
      </c>
      <c r="Z56" s="141"/>
      <c r="AA56" s="141"/>
      <c r="AB56" s="141"/>
      <c r="AC56" s="141"/>
      <c r="AD56" s="141"/>
      <c r="AE56" s="141"/>
      <c r="AF56" s="141"/>
      <c r="AG56" s="142"/>
      <c r="AH56" s="141"/>
      <c r="AI56" s="141"/>
      <c r="AJ56" s="144"/>
      <c r="AK56" s="14"/>
      <c r="AL56" s="20"/>
      <c r="AM56" s="46"/>
    </row>
    <row r="57" spans="1:46" ht="16.2" customHeight="1" x14ac:dyDescent="0.3">
      <c r="B57" s="121">
        <f>(B43-$T$50)/($U$50-$T$50)</f>
        <v>0.376</v>
      </c>
      <c r="C57" s="121">
        <f>(C43-$T$50)/($U$50-$T$50)</f>
        <v>0.36</v>
      </c>
      <c r="D57" s="120"/>
      <c r="E57" s="120"/>
      <c r="F57" s="120"/>
      <c r="G57" s="120"/>
      <c r="H57" s="120"/>
      <c r="I57" s="120"/>
      <c r="J57" s="122"/>
      <c r="K57" s="120"/>
      <c r="L57" s="123"/>
      <c r="M57" s="119"/>
      <c r="N57" s="14"/>
      <c r="Y57" s="121">
        <f>(Y43-$T$50)/($U$50-$T$50)</f>
        <v>0.21199999999999999</v>
      </c>
      <c r="Z57" s="141"/>
      <c r="AA57" s="141"/>
      <c r="AB57" s="141"/>
      <c r="AC57" s="141"/>
      <c r="AD57" s="141"/>
      <c r="AE57" s="141"/>
      <c r="AF57" s="141"/>
      <c r="AG57" s="142"/>
      <c r="AH57" s="141"/>
      <c r="AI57" s="143"/>
      <c r="AJ57" s="140"/>
      <c r="AK57" s="14"/>
      <c r="AL57" s="20"/>
      <c r="AM57" s="46"/>
    </row>
    <row r="58" spans="1:46" ht="16.2" customHeight="1" x14ac:dyDescent="0.3">
      <c r="B58" s="121">
        <f>(B44-$T$50)/($U$50-$T$50)</f>
        <v>0.36799999999999999</v>
      </c>
      <c r="C58" s="121">
        <f>(C44-$T$50)/($U$50-$T$50)</f>
        <v>0.36399999999999999</v>
      </c>
      <c r="D58" s="120"/>
      <c r="E58" s="120"/>
      <c r="F58" s="120"/>
      <c r="G58" s="120"/>
      <c r="H58" s="120"/>
      <c r="I58" s="120"/>
      <c r="J58" s="120"/>
      <c r="K58" s="122"/>
      <c r="L58" s="123"/>
      <c r="M58" s="119"/>
      <c r="N58" s="14"/>
      <c r="O58" s="20"/>
      <c r="Y58" s="121">
        <f>(Y44-$T$50)/($U$50-$T$50)</f>
        <v>0.20799999999999999</v>
      </c>
      <c r="Z58" s="144"/>
      <c r="AA58" s="144"/>
      <c r="AB58" s="144"/>
      <c r="AC58" s="144"/>
      <c r="AD58" s="144"/>
      <c r="AE58" s="144"/>
      <c r="AF58" s="144"/>
      <c r="AG58" s="144"/>
      <c r="AH58" s="142"/>
      <c r="AI58" s="143"/>
      <c r="AJ58" s="140"/>
      <c r="AK58" s="14"/>
      <c r="AL58" s="15"/>
    </row>
    <row r="59" spans="1:46" x14ac:dyDescent="0.3">
      <c r="A59" s="34"/>
    </row>
    <row r="60" spans="1:46" ht="33.450000000000003" customHeight="1" thickBot="1" x14ac:dyDescent="0.35">
      <c r="A60" s="5" t="s">
        <v>98</v>
      </c>
      <c r="S60" s="23" t="s">
        <v>109</v>
      </c>
      <c r="T60" s="14"/>
      <c r="U60" s="14"/>
      <c r="AP60" s="23" t="s">
        <v>112</v>
      </c>
      <c r="AQ60" s="14"/>
      <c r="AR60" s="14"/>
    </row>
    <row r="61" spans="1:46" ht="28.2" thickBot="1" x14ac:dyDescent="0.35">
      <c r="D61" s="23" t="s">
        <v>110</v>
      </c>
      <c r="S61" s="57" t="s">
        <v>11</v>
      </c>
      <c r="T61" s="109"/>
      <c r="U61" s="58"/>
      <c r="V61" s="222" t="s">
        <v>9</v>
      </c>
      <c r="W61" s="110" t="s">
        <v>67</v>
      </c>
      <c r="Z61" s="14"/>
      <c r="AA61" s="23" t="s">
        <v>111</v>
      </c>
      <c r="AB61" s="24"/>
      <c r="AC61" s="14"/>
      <c r="AD61" s="14"/>
      <c r="AE61" s="14"/>
      <c r="AF61" s="14"/>
      <c r="AG61" s="14"/>
      <c r="AH61" s="14"/>
      <c r="AI61" s="14"/>
      <c r="AJ61" s="14"/>
      <c r="AK61" s="14"/>
      <c r="AL61" s="14"/>
      <c r="AP61" s="56" t="s">
        <v>11</v>
      </c>
      <c r="AQ61" s="223"/>
      <c r="AR61" s="224"/>
      <c r="AS61" s="222" t="s">
        <v>9</v>
      </c>
      <c r="AT61" s="110" t="s">
        <v>67</v>
      </c>
    </row>
    <row r="62" spans="1:46" ht="16.2" customHeight="1" x14ac:dyDescent="0.3">
      <c r="B62" s="119"/>
      <c r="C62" s="119"/>
      <c r="D62" s="120"/>
      <c r="E62" s="121">
        <f>$W$62</f>
        <v>0.38800000000000001</v>
      </c>
      <c r="F62" s="121">
        <f>$W$62</f>
        <v>0.38800000000000001</v>
      </c>
      <c r="G62" s="120"/>
      <c r="H62" s="122"/>
      <c r="I62" s="120"/>
      <c r="J62" s="120"/>
      <c r="K62" s="120"/>
      <c r="L62" s="120"/>
      <c r="M62" s="121">
        <f>$W$63</f>
        <v>0.49199999999999999</v>
      </c>
      <c r="N62" s="14"/>
      <c r="O62" s="3" t="s">
        <v>10</v>
      </c>
      <c r="S62" s="47" t="s">
        <v>76</v>
      </c>
      <c r="T62" s="48"/>
      <c r="U62" s="51"/>
      <c r="V62" s="203">
        <v>4</v>
      </c>
      <c r="W62" s="138">
        <f>SUM(E51:F52)/V62</f>
        <v>0.38800000000000001</v>
      </c>
      <c r="Y62" s="226"/>
      <c r="Z62" s="226"/>
      <c r="AA62" s="227"/>
      <c r="AB62" s="228">
        <f>$AT$62</f>
        <v>0.372</v>
      </c>
      <c r="AC62" s="228">
        <f>$AT$62</f>
        <v>0.372</v>
      </c>
      <c r="AD62" s="227"/>
      <c r="AE62" s="229"/>
      <c r="AF62" s="227"/>
      <c r="AG62" s="227"/>
      <c r="AH62" s="227"/>
      <c r="AI62" s="227"/>
      <c r="AJ62" s="228">
        <f>$AT$63</f>
        <v>0.42746666666666666</v>
      </c>
      <c r="AK62" s="14"/>
      <c r="AL62" s="3" t="s">
        <v>10</v>
      </c>
      <c r="AP62" s="47" t="s">
        <v>76</v>
      </c>
      <c r="AQ62" s="48"/>
      <c r="AR62" s="51"/>
      <c r="AS62" s="203">
        <v>4</v>
      </c>
      <c r="AT62" s="138">
        <f>SUM(AB51:AC52)/AS62</f>
        <v>0.372</v>
      </c>
    </row>
    <row r="63" spans="1:46" ht="16.2" customHeight="1" x14ac:dyDescent="0.3">
      <c r="B63" s="119"/>
      <c r="C63" s="120"/>
      <c r="D63" s="120"/>
      <c r="E63" s="121">
        <f>$W$62</f>
        <v>0.38800000000000001</v>
      </c>
      <c r="F63" s="121">
        <f>$W$62</f>
        <v>0.38800000000000001</v>
      </c>
      <c r="G63" s="120"/>
      <c r="H63" s="120"/>
      <c r="I63" s="122"/>
      <c r="J63" s="120"/>
      <c r="K63" s="120"/>
      <c r="L63" s="121">
        <f t="shared" ref="K63:M64" si="3">$W$63</f>
        <v>0.49199999999999999</v>
      </c>
      <c r="M63" s="121">
        <f t="shared" si="3"/>
        <v>0.49199999999999999</v>
      </c>
      <c r="N63" s="14"/>
      <c r="O63" s="45"/>
      <c r="P63" s="16" t="s">
        <v>39</v>
      </c>
      <c r="S63" s="49" t="s">
        <v>77</v>
      </c>
      <c r="T63" s="50"/>
      <c r="U63" s="52"/>
      <c r="V63" s="59">
        <v>6</v>
      </c>
      <c r="W63" s="139">
        <f>SUM(K53,L52:L53,M51:M53)/V63</f>
        <v>0.49199999999999999</v>
      </c>
      <c r="Y63" s="226"/>
      <c r="Z63" s="227"/>
      <c r="AA63" s="227"/>
      <c r="AB63" s="228">
        <f>$AT$62</f>
        <v>0.372</v>
      </c>
      <c r="AC63" s="228">
        <f>$AT$62</f>
        <v>0.372</v>
      </c>
      <c r="AD63" s="227"/>
      <c r="AE63" s="227"/>
      <c r="AF63" s="229"/>
      <c r="AG63" s="227"/>
      <c r="AH63" s="227"/>
      <c r="AI63" s="228">
        <f t="shared" ref="AH63:AJ66" si="4">$AT$63</f>
        <v>0.42746666666666666</v>
      </c>
      <c r="AJ63" s="228">
        <f t="shared" si="4"/>
        <v>0.42746666666666666</v>
      </c>
      <c r="AK63" s="14"/>
      <c r="AL63" s="45"/>
      <c r="AM63" s="16" t="s">
        <v>39</v>
      </c>
      <c r="AP63" s="49" t="s">
        <v>77</v>
      </c>
      <c r="AQ63" s="50"/>
      <c r="AR63" s="52"/>
      <c r="AS63" s="59">
        <v>9</v>
      </c>
      <c r="AT63" s="139">
        <f>SUM(AH53,AI52:AI54,AJ51:AJ55)/AS63</f>
        <v>0.42746666666666666</v>
      </c>
    </row>
    <row r="64" spans="1:46" ht="16.2" customHeight="1" x14ac:dyDescent="0.3">
      <c r="B64" s="120"/>
      <c r="C64" s="120"/>
      <c r="D64" s="120"/>
      <c r="E64" s="120"/>
      <c r="F64" s="123"/>
      <c r="G64" s="123"/>
      <c r="H64" s="120"/>
      <c r="I64" s="122"/>
      <c r="J64" s="120"/>
      <c r="K64" s="121">
        <f t="shared" si="3"/>
        <v>0.49199999999999999</v>
      </c>
      <c r="L64" s="121">
        <f t="shared" si="3"/>
        <v>0.49199999999999999</v>
      </c>
      <c r="M64" s="121">
        <f t="shared" si="3"/>
        <v>0.49199999999999999</v>
      </c>
      <c r="N64" s="14"/>
      <c r="O64" s="7"/>
      <c r="P64" s="16" t="s">
        <v>12</v>
      </c>
      <c r="S64" s="49" t="s">
        <v>78</v>
      </c>
      <c r="T64" s="50"/>
      <c r="U64" s="52"/>
      <c r="V64" s="59">
        <v>14</v>
      </c>
      <c r="W64" s="139">
        <f>SUM(B54:B58,C54:C58,D54:E55)/V64</f>
        <v>0.36399999999999993</v>
      </c>
      <c r="Y64" s="227"/>
      <c r="Z64" s="227"/>
      <c r="AA64" s="227"/>
      <c r="AB64" s="227"/>
      <c r="AC64" s="230"/>
      <c r="AD64" s="230"/>
      <c r="AE64" s="227"/>
      <c r="AF64" s="229"/>
      <c r="AG64" s="227"/>
      <c r="AH64" s="228">
        <f t="shared" si="4"/>
        <v>0.42746666666666666</v>
      </c>
      <c r="AI64" s="228">
        <f t="shared" si="4"/>
        <v>0.42746666666666666</v>
      </c>
      <c r="AJ64" s="228">
        <f t="shared" si="4"/>
        <v>0.42746666666666666</v>
      </c>
      <c r="AK64" s="14"/>
      <c r="AL64" s="7"/>
      <c r="AM64" s="16" t="s">
        <v>12</v>
      </c>
      <c r="AP64" s="49" t="s">
        <v>78</v>
      </c>
      <c r="AQ64" s="50"/>
      <c r="AR64" s="52"/>
      <c r="AS64" s="59">
        <v>11</v>
      </c>
      <c r="AT64" s="139">
        <f>SUM(Y54:Y58,Z54:AB55)/AS64</f>
        <v>0.21200000000000002</v>
      </c>
    </row>
    <row r="65" spans="2:46" ht="16.2" customHeight="1" x14ac:dyDescent="0.3">
      <c r="B65" s="121">
        <f>$W$64</f>
        <v>0.36399999999999993</v>
      </c>
      <c r="C65" s="121">
        <f t="shared" ref="C65:E69" si="5">$W$64</f>
        <v>0.36399999999999993</v>
      </c>
      <c r="D65" s="121">
        <f t="shared" si="5"/>
        <v>0.36399999999999993</v>
      </c>
      <c r="E65" s="121">
        <f t="shared" si="5"/>
        <v>0.36399999999999993</v>
      </c>
      <c r="F65" s="123"/>
      <c r="G65" s="123"/>
      <c r="H65" s="120"/>
      <c r="I65" s="122"/>
      <c r="J65" s="120"/>
      <c r="K65" s="120"/>
      <c r="L65" s="120"/>
      <c r="M65" s="120"/>
      <c r="N65" s="14"/>
      <c r="O65" s="8"/>
      <c r="P65" s="16" t="s">
        <v>64</v>
      </c>
      <c r="S65" s="32" t="s">
        <v>12</v>
      </c>
      <c r="T65" s="234"/>
      <c r="U65" s="112"/>
      <c r="V65" s="59"/>
      <c r="W65" s="59"/>
      <c r="Y65" s="228">
        <f>$AT$64</f>
        <v>0.21200000000000002</v>
      </c>
      <c r="Z65" s="228">
        <f t="shared" ref="Y65:AB69" si="6">$AT$64</f>
        <v>0.21200000000000002</v>
      </c>
      <c r="AA65" s="228">
        <f t="shared" si="6"/>
        <v>0.21200000000000002</v>
      </c>
      <c r="AB65" s="228">
        <f t="shared" si="6"/>
        <v>0.21200000000000002</v>
      </c>
      <c r="AC65" s="230"/>
      <c r="AD65" s="230"/>
      <c r="AE65" s="227"/>
      <c r="AF65" s="229"/>
      <c r="AG65" s="227"/>
      <c r="AH65" s="227"/>
      <c r="AI65" s="228">
        <f t="shared" si="4"/>
        <v>0.42746666666666666</v>
      </c>
      <c r="AJ65" s="228">
        <f t="shared" si="4"/>
        <v>0.42746666666666666</v>
      </c>
      <c r="AK65" s="14"/>
      <c r="AL65" s="8"/>
      <c r="AM65" s="16" t="s">
        <v>64</v>
      </c>
      <c r="AP65" s="35" t="s">
        <v>12</v>
      </c>
      <c r="AQ65" s="113"/>
      <c r="AR65" s="112"/>
      <c r="AS65" s="59"/>
      <c r="AT65" s="59"/>
    </row>
    <row r="66" spans="2:46" ht="16.2" customHeight="1" x14ac:dyDescent="0.3">
      <c r="B66" s="121">
        <f t="shared" ref="B66:B69" si="7">$W$64</f>
        <v>0.36399999999999993</v>
      </c>
      <c r="C66" s="121">
        <f t="shared" si="5"/>
        <v>0.36399999999999993</v>
      </c>
      <c r="D66" s="121">
        <f t="shared" si="5"/>
        <v>0.36399999999999993</v>
      </c>
      <c r="E66" s="121">
        <f t="shared" si="5"/>
        <v>0.36399999999999993</v>
      </c>
      <c r="F66" s="120"/>
      <c r="G66" s="120"/>
      <c r="H66" s="120"/>
      <c r="I66" s="122"/>
      <c r="J66" s="120"/>
      <c r="K66" s="120"/>
      <c r="L66" s="120"/>
      <c r="M66" s="120"/>
      <c r="N66" s="14"/>
      <c r="O66" s="9"/>
      <c r="P66" s="16" t="s">
        <v>8</v>
      </c>
      <c r="S66" s="32" t="s">
        <v>12</v>
      </c>
      <c r="T66" s="235"/>
      <c r="U66" s="185"/>
      <c r="V66" s="59"/>
      <c r="W66" s="59"/>
      <c r="Y66" s="228">
        <f t="shared" si="6"/>
        <v>0.21200000000000002</v>
      </c>
      <c r="Z66" s="228">
        <f t="shared" si="6"/>
        <v>0.21200000000000002</v>
      </c>
      <c r="AA66" s="228">
        <f t="shared" si="6"/>
        <v>0.21200000000000002</v>
      </c>
      <c r="AB66" s="228">
        <f t="shared" si="6"/>
        <v>0.21200000000000002</v>
      </c>
      <c r="AC66" s="230"/>
      <c r="AD66" s="230"/>
      <c r="AE66" s="227"/>
      <c r="AF66" s="229"/>
      <c r="AG66" s="227"/>
      <c r="AH66" s="227"/>
      <c r="AI66" s="227"/>
      <c r="AJ66" s="228">
        <f t="shared" si="4"/>
        <v>0.42746666666666666</v>
      </c>
      <c r="AK66" s="14"/>
      <c r="AL66" s="9"/>
      <c r="AM66" s="16" t="s">
        <v>8</v>
      </c>
      <c r="AP66" s="35" t="s">
        <v>12</v>
      </c>
      <c r="AQ66" s="184"/>
      <c r="AR66" s="185"/>
      <c r="AS66" s="59"/>
      <c r="AT66" s="59"/>
    </row>
    <row r="67" spans="2:46" ht="16.2" customHeight="1" x14ac:dyDescent="0.3">
      <c r="B67" s="121">
        <f t="shared" si="7"/>
        <v>0.36399999999999993</v>
      </c>
      <c r="C67" s="121">
        <f t="shared" si="5"/>
        <v>0.36399999999999993</v>
      </c>
      <c r="D67" s="120"/>
      <c r="E67" s="120"/>
      <c r="F67" s="120"/>
      <c r="G67" s="120"/>
      <c r="H67" s="120"/>
      <c r="I67" s="120"/>
      <c r="J67" s="122"/>
      <c r="K67" s="120"/>
      <c r="L67" s="120"/>
      <c r="M67" s="120"/>
      <c r="N67" s="14"/>
      <c r="S67" s="188" t="s">
        <v>64</v>
      </c>
      <c r="T67" s="187"/>
      <c r="U67" s="186"/>
      <c r="V67" s="189"/>
      <c r="W67" s="59"/>
      <c r="Y67" s="228">
        <f t="shared" si="6"/>
        <v>0.21200000000000002</v>
      </c>
      <c r="Z67" s="227"/>
      <c r="AA67" s="227"/>
      <c r="AB67" s="227"/>
      <c r="AC67" s="227"/>
      <c r="AD67" s="227"/>
      <c r="AE67" s="227"/>
      <c r="AF67" s="227"/>
      <c r="AG67" s="229"/>
      <c r="AH67" s="227"/>
      <c r="AI67" s="227"/>
      <c r="AJ67" s="231"/>
      <c r="AK67" s="14"/>
      <c r="AL67" s="20"/>
      <c r="AM67" s="46"/>
      <c r="AP67" s="188" t="s">
        <v>64</v>
      </c>
      <c r="AQ67" s="187"/>
      <c r="AR67" s="186"/>
      <c r="AS67" s="189"/>
      <c r="AT67" s="59"/>
    </row>
    <row r="68" spans="2:46" ht="16.2" customHeight="1" x14ac:dyDescent="0.3">
      <c r="B68" s="121">
        <f t="shared" si="7"/>
        <v>0.36399999999999993</v>
      </c>
      <c r="C68" s="121">
        <f t="shared" si="5"/>
        <v>0.36399999999999993</v>
      </c>
      <c r="D68" s="120"/>
      <c r="E68" s="120"/>
      <c r="F68" s="120"/>
      <c r="G68" s="120"/>
      <c r="H68" s="120"/>
      <c r="I68" s="120"/>
      <c r="J68" s="122"/>
      <c r="K68" s="120"/>
      <c r="L68" s="123"/>
      <c r="M68" s="119"/>
      <c r="N68" s="14"/>
      <c r="S68" s="188" t="s">
        <v>64</v>
      </c>
      <c r="T68" s="191"/>
      <c r="U68" s="192"/>
      <c r="V68" s="59"/>
      <c r="W68" s="189"/>
      <c r="Y68" s="228">
        <f t="shared" si="6"/>
        <v>0.21200000000000002</v>
      </c>
      <c r="Z68" s="227"/>
      <c r="AA68" s="227"/>
      <c r="AB68" s="227"/>
      <c r="AC68" s="227"/>
      <c r="AD68" s="227"/>
      <c r="AE68" s="227"/>
      <c r="AF68" s="227"/>
      <c r="AG68" s="229"/>
      <c r="AH68" s="227"/>
      <c r="AI68" s="230"/>
      <c r="AJ68" s="226"/>
      <c r="AK68" s="14"/>
      <c r="AL68" s="20"/>
      <c r="AM68" s="46"/>
      <c r="AP68" s="188" t="s">
        <v>64</v>
      </c>
      <c r="AQ68" s="191"/>
      <c r="AR68" s="192"/>
      <c r="AS68" s="59"/>
      <c r="AT68" s="189"/>
    </row>
    <row r="69" spans="2:46" ht="16.2" customHeight="1" x14ac:dyDescent="0.3">
      <c r="B69" s="121">
        <f t="shared" si="7"/>
        <v>0.36399999999999993</v>
      </c>
      <c r="C69" s="121">
        <f t="shared" si="5"/>
        <v>0.36399999999999993</v>
      </c>
      <c r="D69" s="120"/>
      <c r="E69" s="120"/>
      <c r="F69" s="120"/>
      <c r="G69" s="120"/>
      <c r="H69" s="120"/>
      <c r="I69" s="120"/>
      <c r="J69" s="120"/>
      <c r="K69" s="122"/>
      <c r="L69" s="123"/>
      <c r="M69" s="119"/>
      <c r="N69" s="14"/>
      <c r="O69" s="20"/>
      <c r="S69" s="188" t="s">
        <v>64</v>
      </c>
      <c r="T69" s="191"/>
      <c r="U69" s="192"/>
      <c r="V69" s="2"/>
      <c r="W69" s="1"/>
      <c r="Y69" s="228">
        <f t="shared" si="6"/>
        <v>0.21200000000000002</v>
      </c>
      <c r="Z69" s="231"/>
      <c r="AA69" s="231"/>
      <c r="AB69" s="231"/>
      <c r="AC69" s="231"/>
      <c r="AD69" s="231"/>
      <c r="AE69" s="231"/>
      <c r="AF69" s="231"/>
      <c r="AG69" s="231"/>
      <c r="AH69" s="229"/>
      <c r="AI69" s="230"/>
      <c r="AJ69" s="226"/>
      <c r="AK69" s="14"/>
      <c r="AL69" s="15"/>
      <c r="AP69" s="188" t="s">
        <v>64</v>
      </c>
      <c r="AQ69" s="191"/>
      <c r="AR69" s="192"/>
      <c r="AS69" s="2"/>
      <c r="AT69" s="1"/>
    </row>
    <row r="70" spans="2:46" ht="16.2" customHeight="1" thickBot="1" x14ac:dyDescent="0.35">
      <c r="S70" s="211" t="s">
        <v>8</v>
      </c>
      <c r="T70" s="193"/>
      <c r="U70" s="194"/>
      <c r="V70" s="29"/>
      <c r="W70" s="29"/>
      <c r="AP70" s="190" t="s">
        <v>8</v>
      </c>
      <c r="AQ70" s="193"/>
      <c r="AR70" s="194"/>
      <c r="AS70" s="29"/>
      <c r="AT70" s="29"/>
    </row>
    <row r="71" spans="2:46" ht="34.200000000000003" customHeight="1" thickBot="1" x14ac:dyDescent="0.35">
      <c r="S71" s="57" t="s">
        <v>5</v>
      </c>
      <c r="T71" s="109"/>
      <c r="U71" s="58"/>
      <c r="V71" s="222" t="s">
        <v>9</v>
      </c>
      <c r="W71" s="110" t="s">
        <v>68</v>
      </c>
      <c r="AP71" s="57" t="s">
        <v>5</v>
      </c>
      <c r="AQ71" s="225"/>
      <c r="AR71" s="224"/>
      <c r="AS71" s="222" t="s">
        <v>9</v>
      </c>
      <c r="AT71" s="110" t="s">
        <v>68</v>
      </c>
    </row>
    <row r="72" spans="2:46" x14ac:dyDescent="0.3">
      <c r="S72" s="47" t="s">
        <v>39</v>
      </c>
      <c r="T72" s="48"/>
      <c r="U72" s="51"/>
      <c r="V72" s="204">
        <v>24</v>
      </c>
      <c r="W72" s="198">
        <f>SUM(E51:F52,K53,L52:L53,M51:M53,B54:C58,D54:E55)/V72</f>
        <v>0.40000000000000013</v>
      </c>
      <c r="AP72" s="47" t="s">
        <v>39</v>
      </c>
      <c r="AQ72" s="48"/>
      <c r="AR72" s="51"/>
      <c r="AS72" s="204">
        <v>24</v>
      </c>
      <c r="AT72" s="198">
        <f>SUM(AB51:AC52,AH53,AI52:AI54,AJ51:AJ55,Y54:Y58,Z54:AB55)/AS72</f>
        <v>0.31946666666666673</v>
      </c>
    </row>
    <row r="73" spans="2:46" x14ac:dyDescent="0.3">
      <c r="S73" s="32" t="s">
        <v>12</v>
      </c>
      <c r="T73" s="236"/>
      <c r="U73" s="12"/>
      <c r="V73" s="59"/>
      <c r="W73" s="59"/>
      <c r="AP73" s="35" t="s">
        <v>12</v>
      </c>
      <c r="AQ73" s="32"/>
      <c r="AR73" s="12"/>
      <c r="AS73" s="59"/>
      <c r="AT73" s="59"/>
    </row>
    <row r="74" spans="2:46" x14ac:dyDescent="0.3">
      <c r="S74" s="188" t="s">
        <v>64</v>
      </c>
      <c r="T74" s="187"/>
      <c r="U74" s="186"/>
      <c r="V74" s="59"/>
      <c r="W74" s="59"/>
      <c r="AP74" s="188" t="s">
        <v>64</v>
      </c>
      <c r="AQ74" s="187"/>
      <c r="AR74" s="186"/>
      <c r="AS74" s="59"/>
      <c r="AT74" s="59"/>
    </row>
    <row r="75" spans="2:46" ht="15" thickBot="1" x14ac:dyDescent="0.35">
      <c r="S75" s="211" t="s">
        <v>8</v>
      </c>
      <c r="T75" s="197"/>
      <c r="U75" s="194"/>
      <c r="V75" s="29"/>
      <c r="W75" s="29"/>
      <c r="AP75" s="196" t="s">
        <v>8</v>
      </c>
      <c r="AQ75" s="197"/>
      <c r="AR75" s="194"/>
      <c r="AS75" s="29"/>
      <c r="AT75" s="29"/>
    </row>
  </sheetData>
  <mergeCells count="39">
    <mergeCell ref="AG26:AJ26"/>
    <mergeCell ref="AK26:AM26"/>
    <mergeCell ref="X28:AA28"/>
    <mergeCell ref="AB28:AF28"/>
    <mergeCell ref="AG28:AJ28"/>
    <mergeCell ref="AK28:AM28"/>
    <mergeCell ref="X19:AA19"/>
    <mergeCell ref="AB19:AF19"/>
    <mergeCell ref="T48:U48"/>
    <mergeCell ref="X26:AA26"/>
    <mergeCell ref="AB26:AF26"/>
    <mergeCell ref="X24:AA24"/>
    <mergeCell ref="AB24:AF24"/>
    <mergeCell ref="AG24:AJ24"/>
    <mergeCell ref="AK24:AM24"/>
    <mergeCell ref="X20:AA20"/>
    <mergeCell ref="AB20:AF20"/>
    <mergeCell ref="AG20:AJ20"/>
    <mergeCell ref="AK20:AM20"/>
    <mergeCell ref="X22:AA22"/>
    <mergeCell ref="AB22:AF22"/>
    <mergeCell ref="AG22:AJ22"/>
    <mergeCell ref="AK22:AM22"/>
    <mergeCell ref="AG19:AJ19"/>
    <mergeCell ref="AK19:AM19"/>
    <mergeCell ref="A15:P15"/>
    <mergeCell ref="Q15:S15"/>
    <mergeCell ref="U15:W15"/>
    <mergeCell ref="X15:AF15"/>
    <mergeCell ref="AG15:AN15"/>
    <mergeCell ref="X16:AA16"/>
    <mergeCell ref="AB16:AF16"/>
    <mergeCell ref="AG16:AJ16"/>
    <mergeCell ref="AK16:AM16"/>
    <mergeCell ref="X17:AA17"/>
    <mergeCell ref="AB17:AF17"/>
    <mergeCell ref="AG17:AJ17"/>
    <mergeCell ref="AK17:AM17"/>
    <mergeCell ref="AG18:AJ18"/>
  </mergeCells>
  <pageMargins left="0.7" right="0.7" top="0.75" bottom="0.75" header="0.3" footer="0.3"/>
  <pageSetup paperSize="9" fitToHeight="0"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0E1A9-23E2-4F96-A849-C5C2FFFD930B}">
  <sheetPr>
    <pageSetUpPr fitToPage="1"/>
  </sheetPr>
  <dimension ref="A1:AT78"/>
  <sheetViews>
    <sheetView zoomScale="70" zoomScaleNormal="70" workbookViewId="0">
      <selection activeCell="A10" sqref="A10"/>
    </sheetView>
  </sheetViews>
  <sheetFormatPr defaultColWidth="8.77734375" defaultRowHeight="14.4" x14ac:dyDescent="0.3"/>
  <cols>
    <col min="1" max="1" width="2.33203125" customWidth="1"/>
    <col min="2" max="15" width="3" customWidth="1"/>
    <col min="16" max="16" width="10.77734375" customWidth="1"/>
    <col min="17" max="17" width="19.109375" customWidth="1"/>
    <col min="18" max="18" width="21.33203125" customWidth="1"/>
    <col min="19" max="19" width="5" customWidth="1"/>
    <col min="20" max="20" width="20.6640625" customWidth="1"/>
    <col min="21" max="21" width="11.77734375" customWidth="1"/>
    <col min="22" max="22" width="20" customWidth="1"/>
    <col min="23" max="23" width="10.33203125" customWidth="1"/>
    <col min="24" max="24" width="4.33203125" customWidth="1"/>
    <col min="25" max="38" width="3" customWidth="1"/>
    <col min="39" max="39" width="13.33203125" customWidth="1"/>
    <col min="40" max="40" width="31.33203125" customWidth="1"/>
    <col min="41" max="41" width="20.77734375" customWidth="1"/>
    <col min="42" max="42" width="9.6640625" style="132" customWidth="1"/>
    <col min="43" max="43" width="8.77734375" style="132"/>
    <col min="44" max="44" width="13.44140625" style="132" customWidth="1"/>
    <col min="45" max="45" width="20" customWidth="1"/>
    <col min="46" max="46" width="2.44140625" customWidth="1"/>
  </cols>
  <sheetData>
    <row r="1" spans="1:46" ht="19.8" x14ac:dyDescent="0.4">
      <c r="A1" s="242" t="s">
        <v>87</v>
      </c>
      <c r="B1" s="243"/>
      <c r="C1" s="244"/>
      <c r="D1" s="244"/>
      <c r="E1" s="245"/>
      <c r="F1" s="245"/>
      <c r="G1" s="245"/>
      <c r="H1" s="245"/>
      <c r="I1" s="245"/>
      <c r="J1" s="245"/>
      <c r="K1" s="245"/>
      <c r="L1" s="245"/>
      <c r="M1" s="245"/>
      <c r="N1" s="245"/>
      <c r="O1" s="245"/>
      <c r="P1" s="245"/>
      <c r="Q1" s="245"/>
      <c r="R1" s="245"/>
      <c r="S1" s="245"/>
      <c r="T1" s="245"/>
      <c r="U1" s="245"/>
      <c r="V1" s="245"/>
      <c r="W1" s="245"/>
      <c r="X1" s="245"/>
      <c r="Y1" s="245"/>
      <c r="Z1" s="245"/>
      <c r="AA1" s="245"/>
      <c r="AB1" s="245"/>
      <c r="AC1" s="245"/>
      <c r="AD1" s="245"/>
      <c r="AE1" s="245"/>
      <c r="AF1" s="245"/>
      <c r="AG1" s="245"/>
      <c r="AH1" s="245"/>
      <c r="AI1" s="245"/>
      <c r="AJ1" s="245"/>
      <c r="AK1" s="245"/>
      <c r="AL1" s="245"/>
      <c r="AM1" s="245"/>
      <c r="AN1" s="245"/>
      <c r="AO1" s="245"/>
      <c r="AP1" s="245"/>
      <c r="AQ1" s="245"/>
      <c r="AR1" s="245"/>
      <c r="AS1" s="245"/>
      <c r="AT1" s="246"/>
    </row>
    <row r="2" spans="1:46" ht="18" customHeight="1" x14ac:dyDescent="0.3">
      <c r="A2" s="247" t="s">
        <v>79</v>
      </c>
      <c r="B2" s="14"/>
      <c r="C2" s="276"/>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248"/>
    </row>
    <row r="3" spans="1:46" ht="18" customHeight="1" x14ac:dyDescent="0.3">
      <c r="A3" s="249" t="s">
        <v>118</v>
      </c>
      <c r="B3" s="14"/>
      <c r="C3" s="276"/>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248"/>
    </row>
    <row r="4" spans="1:46" ht="18" customHeight="1" x14ac:dyDescent="0.3">
      <c r="A4" s="249" t="s">
        <v>120</v>
      </c>
      <c r="B4" s="14"/>
      <c r="C4" s="276"/>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248"/>
    </row>
    <row r="5" spans="1:46" ht="18" customHeight="1" x14ac:dyDescent="0.3">
      <c r="A5" s="249" t="s">
        <v>119</v>
      </c>
      <c r="B5" s="14"/>
      <c r="C5" s="276"/>
      <c r="D5" s="276"/>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248"/>
    </row>
    <row r="6" spans="1:46" ht="18" customHeight="1" x14ac:dyDescent="0.3">
      <c r="A6" s="249" t="s">
        <v>121</v>
      </c>
      <c r="B6" s="14"/>
      <c r="C6" s="276"/>
      <c r="D6" s="276"/>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248"/>
    </row>
    <row r="7" spans="1:46" ht="18" customHeight="1" x14ac:dyDescent="0.3">
      <c r="A7" s="249" t="s">
        <v>122</v>
      </c>
      <c r="B7" s="14"/>
      <c r="C7" s="276"/>
      <c r="D7" s="276"/>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248"/>
    </row>
    <row r="8" spans="1:46" ht="18" customHeight="1" x14ac:dyDescent="0.3">
      <c r="A8" s="250" t="s">
        <v>91</v>
      </c>
      <c r="B8" s="14"/>
      <c r="C8" s="276"/>
      <c r="D8" s="276"/>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248"/>
    </row>
    <row r="9" spans="1:46" ht="18" customHeight="1" x14ac:dyDescent="0.3">
      <c r="A9" s="249" t="s">
        <v>95</v>
      </c>
      <c r="B9" s="14"/>
      <c r="C9" s="276"/>
      <c r="D9" s="276"/>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248"/>
    </row>
    <row r="10" spans="1:46" ht="18" customHeight="1" thickBot="1" x14ac:dyDescent="0.35">
      <c r="A10" s="253"/>
      <c r="B10" s="251"/>
      <c r="C10" s="251"/>
      <c r="D10" s="251"/>
      <c r="E10" s="251"/>
      <c r="F10" s="251"/>
      <c r="G10" s="251"/>
      <c r="H10" s="251"/>
      <c r="I10" s="251"/>
      <c r="J10" s="251"/>
      <c r="K10" s="251"/>
      <c r="L10" s="251"/>
      <c r="M10" s="251"/>
      <c r="N10" s="251"/>
      <c r="O10" s="251"/>
      <c r="P10" s="251"/>
      <c r="Q10" s="251"/>
      <c r="R10" s="251"/>
      <c r="S10" s="251"/>
      <c r="T10" s="251"/>
      <c r="U10" s="251"/>
      <c r="V10" s="251"/>
      <c r="W10" s="251"/>
      <c r="X10" s="251"/>
      <c r="Y10" s="251"/>
      <c r="Z10" s="251"/>
      <c r="AA10" s="251"/>
      <c r="AB10" s="251"/>
      <c r="AC10" s="251"/>
      <c r="AD10" s="251"/>
      <c r="AE10" s="251"/>
      <c r="AF10" s="251"/>
      <c r="AG10" s="251"/>
      <c r="AH10" s="251"/>
      <c r="AI10" s="251"/>
      <c r="AJ10" s="251"/>
      <c r="AK10" s="251"/>
      <c r="AL10" s="251"/>
      <c r="AM10" s="251"/>
      <c r="AN10" s="251"/>
      <c r="AO10" s="251"/>
      <c r="AP10" s="251"/>
      <c r="AQ10" s="251"/>
      <c r="AR10" s="251"/>
      <c r="AS10" s="251"/>
      <c r="AT10" s="252"/>
    </row>
    <row r="11" spans="1:46" x14ac:dyDescent="0.3">
      <c r="AP11"/>
      <c r="AQ11"/>
      <c r="AR11"/>
    </row>
    <row r="12" spans="1:46" ht="23.4" x14ac:dyDescent="0.45">
      <c r="A12" s="202" t="s">
        <v>61</v>
      </c>
      <c r="AP12" s="275"/>
      <c r="AQ12" s="275"/>
    </row>
    <row r="13" spans="1:46" x14ac:dyDescent="0.3">
      <c r="AN13" s="132"/>
    </row>
    <row r="14" spans="1:46" ht="15.6" x14ac:dyDescent="0.3">
      <c r="A14" s="78" t="s">
        <v>39</v>
      </c>
      <c r="B14" s="77"/>
      <c r="C14" s="77"/>
      <c r="D14" s="77"/>
      <c r="E14" s="77"/>
      <c r="F14" s="77"/>
      <c r="G14" s="77"/>
      <c r="H14" s="77"/>
      <c r="I14" s="77"/>
      <c r="J14" s="77"/>
      <c r="K14" s="77"/>
      <c r="L14" s="77"/>
      <c r="M14" s="77"/>
      <c r="N14" s="77"/>
      <c r="O14" s="77"/>
      <c r="P14" s="77"/>
      <c r="Q14" s="77"/>
      <c r="R14" s="77"/>
      <c r="S14" s="77"/>
      <c r="T14" s="77"/>
      <c r="U14" s="77"/>
      <c r="V14" s="77"/>
      <c r="W14" s="77"/>
      <c r="X14" s="77"/>
      <c r="Y14" s="77"/>
      <c r="Z14" s="77"/>
      <c r="AA14" s="77"/>
      <c r="AB14" s="77"/>
      <c r="AC14" s="77"/>
      <c r="AD14" s="77"/>
      <c r="AE14" s="77"/>
      <c r="AF14" s="77"/>
      <c r="AG14" s="77"/>
      <c r="AH14" s="77"/>
      <c r="AI14" s="77"/>
      <c r="AJ14" s="77"/>
      <c r="AK14" s="77"/>
      <c r="AL14" s="77"/>
      <c r="AM14" s="77"/>
      <c r="AN14" s="77"/>
      <c r="AO14" s="77"/>
      <c r="AP14" s="151"/>
      <c r="AQ14" s="151"/>
      <c r="AR14" s="152"/>
    </row>
    <row r="15" spans="1:46" ht="15.45" customHeight="1" x14ac:dyDescent="0.3">
      <c r="A15" s="293" t="s">
        <v>15</v>
      </c>
      <c r="B15" s="294"/>
      <c r="C15" s="294"/>
      <c r="D15" s="294"/>
      <c r="E15" s="294"/>
      <c r="F15" s="294"/>
      <c r="G15" s="294"/>
      <c r="H15" s="294"/>
      <c r="I15" s="294"/>
      <c r="J15" s="294"/>
      <c r="K15" s="294"/>
      <c r="L15" s="294"/>
      <c r="M15" s="294"/>
      <c r="N15" s="294"/>
      <c r="O15" s="294"/>
      <c r="P15" s="295"/>
      <c r="Q15" s="296" t="s">
        <v>16</v>
      </c>
      <c r="R15" s="297"/>
      <c r="S15" s="298"/>
      <c r="T15" s="65" t="s">
        <v>41</v>
      </c>
      <c r="U15" s="299" t="s">
        <v>17</v>
      </c>
      <c r="V15" s="299"/>
      <c r="W15" s="300"/>
      <c r="X15" s="309" t="s">
        <v>42</v>
      </c>
      <c r="Y15" s="309"/>
      <c r="Z15" s="309"/>
      <c r="AA15" s="309"/>
      <c r="AB15" s="309"/>
      <c r="AC15" s="309"/>
      <c r="AD15" s="309"/>
      <c r="AE15" s="309"/>
      <c r="AF15" s="309"/>
      <c r="AG15" s="145" t="s">
        <v>45</v>
      </c>
      <c r="AH15" s="145"/>
      <c r="AI15" s="145"/>
      <c r="AJ15" s="145"/>
      <c r="AK15" s="166"/>
      <c r="AL15" s="166"/>
      <c r="AM15" s="166"/>
      <c r="AN15" s="145" t="s">
        <v>51</v>
      </c>
      <c r="AO15" s="125" t="s">
        <v>46</v>
      </c>
      <c r="AP15" s="327" t="s">
        <v>48</v>
      </c>
      <c r="AQ15" s="327"/>
      <c r="AR15" s="328"/>
    </row>
    <row r="16" spans="1:46" ht="15.45" customHeight="1" x14ac:dyDescent="0.3">
      <c r="B16" s="34"/>
      <c r="C16" s="34"/>
      <c r="D16" s="34"/>
      <c r="E16" s="34"/>
      <c r="F16" s="34"/>
      <c r="G16" s="34"/>
      <c r="H16" s="34"/>
      <c r="I16" s="34"/>
      <c r="J16" s="34"/>
      <c r="K16" s="34"/>
      <c r="P16" s="1"/>
      <c r="Q16" s="82"/>
      <c r="R16" s="83"/>
      <c r="S16" s="19"/>
      <c r="U16" s="108" t="s">
        <v>6</v>
      </c>
      <c r="V16" s="108" t="s">
        <v>7</v>
      </c>
      <c r="W16" s="108" t="s">
        <v>18</v>
      </c>
      <c r="X16" s="301" t="s">
        <v>43</v>
      </c>
      <c r="Y16" s="301"/>
      <c r="Z16" s="301"/>
      <c r="AA16" s="301"/>
      <c r="AB16" s="301" t="s">
        <v>44</v>
      </c>
      <c r="AC16" s="301"/>
      <c r="AD16" s="301"/>
      <c r="AE16" s="301"/>
      <c r="AF16" s="301"/>
      <c r="AG16" s="302" t="s">
        <v>6</v>
      </c>
      <c r="AH16" s="302"/>
      <c r="AI16" s="302"/>
      <c r="AJ16" s="321"/>
      <c r="AK16" s="321" t="s">
        <v>7</v>
      </c>
      <c r="AL16" s="322"/>
      <c r="AM16" s="323"/>
      <c r="AN16" s="124"/>
      <c r="AO16" s="81"/>
      <c r="AP16" s="137" t="s">
        <v>6</v>
      </c>
      <c r="AQ16" s="147" t="s">
        <v>7</v>
      </c>
      <c r="AR16" s="147" t="s">
        <v>18</v>
      </c>
    </row>
    <row r="17" spans="1:45" ht="15.45" customHeight="1" x14ac:dyDescent="0.3">
      <c r="A17" s="85" t="s">
        <v>19</v>
      </c>
      <c r="B17" s="86"/>
      <c r="C17" s="86"/>
      <c r="D17" s="86"/>
      <c r="E17" s="86"/>
      <c r="F17" s="86"/>
      <c r="G17" s="86"/>
      <c r="H17" s="86"/>
      <c r="I17" s="87"/>
      <c r="J17" s="87"/>
      <c r="K17" s="88"/>
      <c r="L17" s="111" t="s">
        <v>20</v>
      </c>
      <c r="M17" s="30"/>
      <c r="N17" s="30"/>
      <c r="O17" s="30"/>
      <c r="P17" s="80"/>
      <c r="Q17" s="30" t="s">
        <v>21</v>
      </c>
      <c r="R17" s="30"/>
      <c r="S17" s="80"/>
      <c r="T17" s="30" t="s">
        <v>22</v>
      </c>
      <c r="U17" s="128">
        <f>Condition_stage2_FOREST!U17</f>
        <v>0.31</v>
      </c>
      <c r="V17" s="128">
        <f>Condition_stage2_FOREST!V17</f>
        <v>0.28999999999999998</v>
      </c>
      <c r="W17" s="128">
        <f>Condition_stage2_FOREST!W17</f>
        <v>-2.0000000000000018E-2</v>
      </c>
      <c r="X17" s="303">
        <f>Condition_stage2_FOREST!X17</f>
        <v>-0.25</v>
      </c>
      <c r="Y17" s="304"/>
      <c r="Z17" s="304"/>
      <c r="AA17" s="305"/>
      <c r="AB17" s="304">
        <f>Condition_stage2_FOREST!AB17</f>
        <v>0.4</v>
      </c>
      <c r="AC17" s="304"/>
      <c r="AD17" s="304"/>
      <c r="AE17" s="304"/>
      <c r="AF17" s="305"/>
      <c r="AG17" s="306">
        <f>Condition_stage2_FOREST!AG17</f>
        <v>0.65500000000000003</v>
      </c>
      <c r="AH17" s="307"/>
      <c r="AI17" s="307"/>
      <c r="AJ17" s="307"/>
      <c r="AK17" s="334">
        <f>Condition_stage2_FOREST!AK17</f>
        <v>0.64500000000000002</v>
      </c>
      <c r="AL17" s="335"/>
      <c r="AM17" s="336"/>
      <c r="AN17" s="146">
        <f>Condition_stage2_FOREST!AN17</f>
        <v>-1.0000000000000009E-2</v>
      </c>
      <c r="AO17" s="81">
        <v>0.17</v>
      </c>
      <c r="AP17" s="130">
        <v>0.11135000000000002</v>
      </c>
      <c r="AQ17" s="130">
        <v>0.11050000000000001</v>
      </c>
      <c r="AR17" s="133">
        <v>-8.5000000000000353E-4</v>
      </c>
    </row>
    <row r="18" spans="1:45" ht="15.45" customHeight="1" x14ac:dyDescent="0.3">
      <c r="A18" s="89"/>
      <c r="B18" s="66"/>
      <c r="C18" s="66"/>
      <c r="D18" s="66"/>
      <c r="E18" s="66"/>
      <c r="F18" s="66"/>
      <c r="G18" s="66"/>
      <c r="H18" s="66"/>
      <c r="I18" s="69"/>
      <c r="J18" s="69"/>
      <c r="K18" s="67"/>
      <c r="L18" s="82"/>
      <c r="M18" s="83"/>
      <c r="N18" s="83"/>
      <c r="O18" s="83"/>
      <c r="P18" s="19"/>
      <c r="Q18" s="83"/>
      <c r="R18" s="83"/>
      <c r="S18" s="19"/>
      <c r="T18" s="83"/>
      <c r="U18" s="108"/>
      <c r="V18" s="108"/>
      <c r="W18" s="108"/>
      <c r="X18" s="127"/>
      <c r="AA18" s="126"/>
      <c r="AF18" s="126"/>
      <c r="AG18" s="310"/>
      <c r="AH18" s="311"/>
      <c r="AI18" s="311"/>
      <c r="AJ18" s="311"/>
      <c r="AK18" s="131"/>
      <c r="AL18" s="132"/>
      <c r="AM18" s="133"/>
      <c r="AN18" s="132"/>
      <c r="AO18" s="17"/>
      <c r="AP18" s="160"/>
      <c r="AQ18" s="160"/>
      <c r="AR18" s="159"/>
    </row>
    <row r="19" spans="1:45" ht="15.45" customHeight="1" x14ac:dyDescent="0.3">
      <c r="A19" s="89"/>
      <c r="B19" s="68"/>
      <c r="C19" s="69"/>
      <c r="D19" s="70"/>
      <c r="E19" s="71"/>
      <c r="F19" s="72"/>
      <c r="G19" s="72"/>
      <c r="H19" s="69"/>
      <c r="I19" s="69"/>
      <c r="J19" s="69"/>
      <c r="K19" s="67"/>
      <c r="L19" s="262" t="s">
        <v>23</v>
      </c>
      <c r="M19" s="102"/>
      <c r="N19" s="102"/>
      <c r="O19" s="102"/>
      <c r="P19" s="103"/>
      <c r="Q19" s="104" t="s">
        <v>24</v>
      </c>
      <c r="R19" s="105"/>
      <c r="S19" s="106"/>
      <c r="T19" s="105" t="s">
        <v>25</v>
      </c>
      <c r="U19" s="129">
        <f>Condition_stage2_FOREST!U19</f>
        <v>0</v>
      </c>
      <c r="V19" s="267">
        <f>Condition_stage2_FOREST!V19</f>
        <v>0</v>
      </c>
      <c r="W19" s="267">
        <f>Condition_stage2_FOREST!W19</f>
        <v>0</v>
      </c>
      <c r="X19" s="329">
        <f>Condition_stage2_FOREST!X19</f>
        <v>0</v>
      </c>
      <c r="Y19" s="330"/>
      <c r="Z19" s="330"/>
      <c r="AA19" s="331"/>
      <c r="AB19" s="330">
        <f>Condition_stage2_FOREST!AB19</f>
        <v>250</v>
      </c>
      <c r="AC19" s="330"/>
      <c r="AD19" s="330"/>
      <c r="AE19" s="330"/>
      <c r="AF19" s="331"/>
      <c r="AG19" s="332">
        <f>Condition_stage2_FOREST!AG19</f>
        <v>0</v>
      </c>
      <c r="AH19" s="333"/>
      <c r="AI19" s="333"/>
      <c r="AJ19" s="333"/>
      <c r="AK19" s="316">
        <f>Condition_stage2_FOREST!AK19</f>
        <v>0</v>
      </c>
      <c r="AL19" s="317"/>
      <c r="AM19" s="318"/>
      <c r="AN19" s="263">
        <f>Condition_stage2_FOREST!AN19</f>
        <v>0</v>
      </c>
      <c r="AO19" s="107">
        <v>0.08</v>
      </c>
      <c r="AP19" s="135">
        <f>V75</f>
        <v>0</v>
      </c>
      <c r="AQ19" s="135">
        <f>AS75</f>
        <v>0</v>
      </c>
      <c r="AR19" s="264"/>
    </row>
    <row r="20" spans="1:45" ht="15.45" customHeight="1" x14ac:dyDescent="0.3">
      <c r="A20" s="89"/>
      <c r="B20" s="69"/>
      <c r="C20" s="69"/>
      <c r="D20" s="69"/>
      <c r="E20" s="69"/>
      <c r="F20" s="69"/>
      <c r="G20" s="69"/>
      <c r="H20" s="69"/>
      <c r="I20" s="69"/>
      <c r="J20" s="69"/>
      <c r="K20" s="67"/>
      <c r="L20" s="127"/>
      <c r="P20" s="126"/>
      <c r="Q20" s="111" t="s">
        <v>26</v>
      </c>
      <c r="R20" s="30"/>
      <c r="S20" s="80"/>
      <c r="T20" s="30" t="s">
        <v>27</v>
      </c>
      <c r="U20" s="128">
        <f>Condition_stage2_FOREST!U20</f>
        <v>18</v>
      </c>
      <c r="V20" s="128">
        <f>Condition_stage2_FOREST!V20</f>
        <v>17</v>
      </c>
      <c r="W20" s="128">
        <f>Condition_stage2_FOREST!W20</f>
        <v>-1</v>
      </c>
      <c r="X20" s="303">
        <f>Condition_stage2_FOREST!X20</f>
        <v>4</v>
      </c>
      <c r="Y20" s="304"/>
      <c r="Z20" s="304"/>
      <c r="AA20" s="305"/>
      <c r="AB20" s="304">
        <f>Condition_stage2_FOREST!AB20</f>
        <v>40</v>
      </c>
      <c r="AC20" s="304"/>
      <c r="AD20" s="304"/>
      <c r="AE20" s="304"/>
      <c r="AF20" s="305"/>
      <c r="AG20" s="306">
        <f>Condition_stage2_FOREST!AG20</f>
        <v>0.38888888888888884</v>
      </c>
      <c r="AH20" s="307"/>
      <c r="AI20" s="307"/>
      <c r="AJ20" s="307"/>
      <c r="AK20" s="334">
        <f>Condition_stage2_FOREST!AK20</f>
        <v>0.36111111111111116</v>
      </c>
      <c r="AL20" s="335"/>
      <c r="AM20" s="336"/>
      <c r="AN20" s="146">
        <f>Condition_stage2_FOREST!AN20</f>
        <v>-2.7777777777777679E-2</v>
      </c>
      <c r="AO20" s="156">
        <v>0.08</v>
      </c>
      <c r="AP20" s="134">
        <v>3.1111111111111114E-2</v>
      </c>
      <c r="AQ20" s="134">
        <v>2.8799999999999999E-2</v>
      </c>
      <c r="AR20" s="133">
        <v>-2.3111111111111145E-3</v>
      </c>
    </row>
    <row r="21" spans="1:45" ht="15.45" customHeight="1" x14ac:dyDescent="0.3">
      <c r="A21" s="89"/>
      <c r="B21" s="69"/>
      <c r="C21" s="69"/>
      <c r="D21" s="69"/>
      <c r="E21" s="69"/>
      <c r="F21" s="69"/>
      <c r="G21" s="69"/>
      <c r="H21" s="69"/>
      <c r="I21" s="69"/>
      <c r="J21" s="69"/>
      <c r="K21" s="67"/>
      <c r="P21" s="126"/>
      <c r="S21" s="126"/>
      <c r="T21" s="17"/>
      <c r="U21" s="270"/>
      <c r="V21" s="270"/>
      <c r="W21" s="221"/>
      <c r="X21" s="220"/>
      <c r="Y21" s="220"/>
      <c r="Z21" s="220"/>
      <c r="AA21" s="221"/>
      <c r="AB21" s="220"/>
      <c r="AC21" s="220"/>
      <c r="AD21" s="220"/>
      <c r="AE21" s="220"/>
      <c r="AF21" s="221"/>
      <c r="AG21" s="238"/>
      <c r="AH21" s="238"/>
      <c r="AI21" s="238"/>
      <c r="AJ21" s="237"/>
      <c r="AK21" s="238"/>
      <c r="AL21" s="238"/>
      <c r="AM21" s="237"/>
      <c r="AN21" s="238"/>
      <c r="AO21" s="156"/>
      <c r="AP21" s="134"/>
      <c r="AQ21" s="134"/>
      <c r="AR21" s="133"/>
    </row>
    <row r="22" spans="1:45" ht="15.45" customHeight="1" x14ac:dyDescent="0.3">
      <c r="A22" s="90"/>
      <c r="B22" s="91"/>
      <c r="C22" s="91"/>
      <c r="D22" s="91"/>
      <c r="E22" s="91"/>
      <c r="F22" s="91"/>
      <c r="G22" s="91"/>
      <c r="H22" s="91"/>
      <c r="I22" s="91"/>
      <c r="J22" s="91"/>
      <c r="K22" s="92"/>
      <c r="L22" s="268" t="s">
        <v>47</v>
      </c>
      <c r="M22" s="269"/>
      <c r="N22" s="269"/>
      <c r="O22" s="269"/>
      <c r="P22" s="269"/>
      <c r="Q22" s="269"/>
      <c r="R22" s="269"/>
      <c r="S22" s="269"/>
      <c r="T22" s="269"/>
      <c r="U22" s="269"/>
      <c r="V22" s="269"/>
      <c r="W22" s="269"/>
      <c r="X22" s="269"/>
      <c r="Y22" s="269"/>
      <c r="Z22" s="269"/>
      <c r="AA22" s="269"/>
      <c r="AB22" s="269"/>
      <c r="AC22" s="269"/>
      <c r="AD22" s="269"/>
      <c r="AE22" s="269"/>
      <c r="AF22" s="269"/>
      <c r="AG22" s="269"/>
      <c r="AH22" s="269"/>
      <c r="AI22" s="269"/>
      <c r="AJ22" s="269"/>
      <c r="AK22" s="269"/>
      <c r="AL22" s="269"/>
      <c r="AM22" s="269"/>
      <c r="AN22" s="269"/>
      <c r="AO22" s="4">
        <f>SUM(AO17,AO19,AO20)</f>
        <v>0.33</v>
      </c>
      <c r="AP22" s="164">
        <f>SUM(AP17,AP19,AP20)</f>
        <v>0.14246111111111112</v>
      </c>
      <c r="AQ22" s="164">
        <f>SUM(AQ17,AQ19,AQ20)</f>
        <v>0.13930000000000001</v>
      </c>
      <c r="AR22" s="164">
        <f>SUM(AR17,AR19,AR20)</f>
        <v>-3.161111111111118E-3</v>
      </c>
      <c r="AS22" s="132"/>
    </row>
    <row r="23" spans="1:45" ht="15.45" customHeight="1" x14ac:dyDescent="0.3">
      <c r="A23" s="93" t="s">
        <v>28</v>
      </c>
      <c r="B23" s="94"/>
      <c r="C23" s="94"/>
      <c r="D23" s="95"/>
      <c r="E23" s="95"/>
      <c r="F23" s="94"/>
      <c r="G23" s="94"/>
      <c r="H23" s="94"/>
      <c r="I23" s="94"/>
      <c r="J23" s="94"/>
      <c r="K23" s="96"/>
      <c r="L23" s="111" t="s">
        <v>29</v>
      </c>
      <c r="M23" s="30"/>
      <c r="N23" s="30"/>
      <c r="O23" s="30"/>
      <c r="P23" s="80"/>
      <c r="Q23" s="30" t="s">
        <v>13</v>
      </c>
      <c r="R23" s="30"/>
      <c r="S23" s="80"/>
      <c r="T23" s="30" t="s">
        <v>30</v>
      </c>
      <c r="U23" s="128">
        <f>Condition_stage2_FOREST!U22</f>
        <v>6</v>
      </c>
      <c r="V23" s="128">
        <f>Condition_stage2_FOREST!V22</f>
        <v>5</v>
      </c>
      <c r="W23" s="128">
        <f>Condition_stage2_FOREST!W22</f>
        <v>-1</v>
      </c>
      <c r="X23" s="303">
        <f>Condition_stage2_FOREST!X22</f>
        <v>0</v>
      </c>
      <c r="Y23" s="304"/>
      <c r="Z23" s="304"/>
      <c r="AA23" s="305"/>
      <c r="AB23" s="304">
        <f>Condition_stage2_FOREST!AB22</f>
        <v>10</v>
      </c>
      <c r="AC23" s="304"/>
      <c r="AD23" s="304"/>
      <c r="AE23" s="304"/>
      <c r="AF23" s="305"/>
      <c r="AG23" s="306">
        <f>Condition_stage2_FOREST!AG22</f>
        <v>0.6</v>
      </c>
      <c r="AH23" s="307"/>
      <c r="AI23" s="307"/>
      <c r="AJ23" s="307"/>
      <c r="AK23" s="334">
        <f>Condition_stage2_FOREST!AK22</f>
        <v>0.5</v>
      </c>
      <c r="AL23" s="335"/>
      <c r="AM23" s="336"/>
      <c r="AN23" s="146">
        <f>Condition_stage2_FOREST!AN22</f>
        <v>-9.9999999999999978E-2</v>
      </c>
      <c r="AO23" s="156">
        <v>0.17</v>
      </c>
      <c r="AP23" s="134">
        <v>0.10200000000000001</v>
      </c>
      <c r="AQ23" s="134">
        <v>8.5000000000000006E-2</v>
      </c>
      <c r="AR23" s="133">
        <v>-1.7000000000000001E-2</v>
      </c>
    </row>
    <row r="24" spans="1:45" ht="15.45" customHeight="1" x14ac:dyDescent="0.3">
      <c r="A24" s="97"/>
      <c r="B24" s="73"/>
      <c r="C24" s="73"/>
      <c r="D24" s="73"/>
      <c r="E24" s="73"/>
      <c r="F24" s="73"/>
      <c r="G24" s="73"/>
      <c r="H24" s="73"/>
      <c r="I24" s="73"/>
      <c r="J24" s="73"/>
      <c r="K24" s="75"/>
      <c r="L24" s="82"/>
      <c r="M24" s="83"/>
      <c r="N24" s="83"/>
      <c r="O24" s="83"/>
      <c r="P24" s="19"/>
      <c r="Q24" s="83"/>
      <c r="R24" s="83"/>
      <c r="S24" s="19"/>
      <c r="T24" s="83"/>
      <c r="U24" s="108"/>
      <c r="V24" s="108"/>
      <c r="W24" s="108"/>
      <c r="X24" s="127"/>
      <c r="AA24" s="126"/>
      <c r="AF24" s="126"/>
      <c r="AG24" s="310"/>
      <c r="AH24" s="311"/>
      <c r="AI24" s="311"/>
      <c r="AJ24" s="312"/>
      <c r="AK24" s="131"/>
      <c r="AL24" s="132"/>
      <c r="AM24" s="133"/>
      <c r="AN24" s="132"/>
      <c r="AO24" s="17"/>
      <c r="AP24" s="160"/>
      <c r="AQ24" s="160"/>
      <c r="AR24" s="159"/>
    </row>
    <row r="25" spans="1:45" ht="15.45" customHeight="1" x14ac:dyDescent="0.3">
      <c r="A25" s="97"/>
      <c r="B25" s="76"/>
      <c r="C25" s="73"/>
      <c r="D25" s="73"/>
      <c r="E25" s="73"/>
      <c r="F25" s="73"/>
      <c r="G25" s="73"/>
      <c r="H25" s="73"/>
      <c r="I25" s="73"/>
      <c r="J25" s="73"/>
      <c r="K25" s="75"/>
      <c r="L25" s="111" t="s">
        <v>31</v>
      </c>
      <c r="M25" s="30"/>
      <c r="N25" s="30"/>
      <c r="O25" s="30"/>
      <c r="P25" s="80"/>
      <c r="Q25" s="30" t="s">
        <v>32</v>
      </c>
      <c r="R25" s="30"/>
      <c r="S25" s="80"/>
      <c r="T25" s="30" t="s">
        <v>33</v>
      </c>
      <c r="U25" s="128">
        <f>Condition_stage2_FOREST!U24</f>
        <v>81</v>
      </c>
      <c r="V25" s="128">
        <f>Condition_stage2_FOREST!V24</f>
        <v>75</v>
      </c>
      <c r="W25" s="128">
        <f>Condition_stage2_FOREST!W24</f>
        <v>-6</v>
      </c>
      <c r="X25" s="303">
        <f>Condition_stage2_FOREST!X24</f>
        <v>0</v>
      </c>
      <c r="Y25" s="304"/>
      <c r="Z25" s="304"/>
      <c r="AA25" s="305"/>
      <c r="AB25" s="304">
        <f>Condition_stage2_FOREST!AB24</f>
        <v>100</v>
      </c>
      <c r="AC25" s="304"/>
      <c r="AD25" s="304"/>
      <c r="AE25" s="304"/>
      <c r="AF25" s="305"/>
      <c r="AG25" s="306">
        <f>Condition_stage2_FOREST!AG24</f>
        <v>0.81</v>
      </c>
      <c r="AH25" s="307"/>
      <c r="AI25" s="307"/>
      <c r="AJ25" s="307"/>
      <c r="AK25" s="306">
        <f>Condition_stage2_FOREST!AK24</f>
        <v>0.75</v>
      </c>
      <c r="AL25" s="307"/>
      <c r="AM25" s="308"/>
      <c r="AN25" s="146">
        <f>Condition_stage2_FOREST!AN24</f>
        <v>-6.0000000000000053E-2</v>
      </c>
      <c r="AO25" s="156">
        <v>0.17</v>
      </c>
      <c r="AP25" s="134">
        <v>0.13770000000000002</v>
      </c>
      <c r="AQ25" s="134">
        <v>0.1275</v>
      </c>
      <c r="AR25" s="133">
        <v>-1.0200000000000015E-2</v>
      </c>
    </row>
    <row r="26" spans="1:45" ht="15.45" customHeight="1" x14ac:dyDescent="0.3">
      <c r="A26" s="97"/>
      <c r="B26" s="73"/>
      <c r="C26" s="73"/>
      <c r="D26" s="73"/>
      <c r="E26" s="73"/>
      <c r="F26" s="73"/>
      <c r="G26" s="73"/>
      <c r="H26" s="73"/>
      <c r="I26" s="73"/>
      <c r="J26" s="73"/>
      <c r="K26" s="75"/>
      <c r="L26" s="82"/>
      <c r="M26" s="83"/>
      <c r="N26" s="83"/>
      <c r="O26" s="83"/>
      <c r="P26" s="19"/>
      <c r="Q26" s="83"/>
      <c r="R26" s="83"/>
      <c r="S26" s="19"/>
      <c r="T26" s="83"/>
      <c r="U26" s="108"/>
      <c r="V26" s="108"/>
      <c r="W26" s="108"/>
      <c r="X26" s="127"/>
      <c r="AA26" s="126"/>
      <c r="AF26" s="126"/>
      <c r="AG26" s="310"/>
      <c r="AH26" s="311"/>
      <c r="AI26" s="311"/>
      <c r="AJ26" s="312"/>
      <c r="AK26" s="131"/>
      <c r="AL26" s="132"/>
      <c r="AM26" s="133"/>
      <c r="AN26" s="132"/>
      <c r="AO26" s="17"/>
      <c r="AP26" s="160"/>
      <c r="AQ26" s="160"/>
      <c r="AR26" s="159"/>
    </row>
    <row r="27" spans="1:45" ht="15.45" customHeight="1" x14ac:dyDescent="0.3">
      <c r="A27" s="97"/>
      <c r="B27" s="73"/>
      <c r="C27" s="73"/>
      <c r="D27" s="74"/>
      <c r="E27" s="73"/>
      <c r="F27" s="73"/>
      <c r="G27" s="73"/>
      <c r="H27" s="73"/>
      <c r="I27" s="73"/>
      <c r="J27" s="73"/>
      <c r="K27" s="75"/>
      <c r="L27" s="111" t="s">
        <v>34</v>
      </c>
      <c r="M27" s="30"/>
      <c r="N27" s="30"/>
      <c r="O27" s="30"/>
      <c r="P27" s="80"/>
      <c r="Q27" s="30" t="s">
        <v>35</v>
      </c>
      <c r="R27" s="30"/>
      <c r="S27" s="80"/>
      <c r="T27" s="30" t="s">
        <v>22</v>
      </c>
      <c r="U27" s="128">
        <f>Condition_stage2_FOREST!U26</f>
        <v>0.65</v>
      </c>
      <c r="V27" s="128">
        <f>Condition_stage2_FOREST!V26</f>
        <v>0.63</v>
      </c>
      <c r="W27" s="128">
        <f>Condition_stage2_FOREST!W26</f>
        <v>-2.0000000000000018E-2</v>
      </c>
      <c r="X27" s="303">
        <f>Condition_stage2_FOREST!X26</f>
        <v>-0.25</v>
      </c>
      <c r="Y27" s="304"/>
      <c r="Z27" s="304"/>
      <c r="AA27" s="305"/>
      <c r="AB27" s="304">
        <f>Condition_stage2_FOREST!AB26</f>
        <v>0.75</v>
      </c>
      <c r="AC27" s="304"/>
      <c r="AD27" s="304"/>
      <c r="AE27" s="304"/>
      <c r="AF27" s="305"/>
      <c r="AG27" s="306">
        <f>Condition_stage2_FOREST!AG26</f>
        <v>0.83</v>
      </c>
      <c r="AH27" s="307"/>
      <c r="AI27" s="307"/>
      <c r="AJ27" s="307"/>
      <c r="AK27" s="306">
        <f>Condition_stage2_FOREST!AK26</f>
        <v>0.82</v>
      </c>
      <c r="AL27" s="307"/>
      <c r="AM27" s="308"/>
      <c r="AN27" s="146">
        <f>Condition_stage2_FOREST!AN26</f>
        <v>-0.01</v>
      </c>
      <c r="AO27" s="156">
        <v>0.17</v>
      </c>
      <c r="AP27" s="134">
        <v>0.1411</v>
      </c>
      <c r="AQ27" s="134">
        <v>0.1394</v>
      </c>
      <c r="AR27" s="133">
        <v>-1.7000000000000071E-3</v>
      </c>
    </row>
    <row r="28" spans="1:45" ht="15.45" customHeight="1" x14ac:dyDescent="0.3">
      <c r="A28" s="97"/>
      <c r="B28" s="73"/>
      <c r="C28" s="73"/>
      <c r="D28" s="73"/>
      <c r="E28" s="73"/>
      <c r="F28" s="73"/>
      <c r="G28" s="73"/>
      <c r="H28" s="73"/>
      <c r="I28" s="73"/>
      <c r="J28" s="73"/>
      <c r="K28" s="75"/>
      <c r="L28" s="82"/>
      <c r="M28" s="83"/>
      <c r="N28" s="83"/>
      <c r="O28" s="83"/>
      <c r="P28" s="19"/>
      <c r="Q28" s="83"/>
      <c r="R28" s="83"/>
      <c r="S28" s="19"/>
      <c r="T28" s="83"/>
      <c r="U28" s="108"/>
      <c r="V28" s="108"/>
      <c r="W28" s="108"/>
      <c r="X28" s="127"/>
      <c r="AA28" s="126"/>
      <c r="AF28" s="126"/>
      <c r="AG28" s="334"/>
      <c r="AH28" s="335"/>
      <c r="AI28" s="335"/>
      <c r="AJ28" s="336"/>
      <c r="AK28" s="167"/>
      <c r="AL28" s="168"/>
      <c r="AM28" s="159"/>
      <c r="AN28" s="132"/>
      <c r="AO28" s="156"/>
      <c r="AP28" s="134"/>
      <c r="AQ28" s="134"/>
      <c r="AR28" s="133"/>
    </row>
    <row r="29" spans="1:45" ht="15.45" customHeight="1" x14ac:dyDescent="0.3">
      <c r="A29" s="99"/>
      <c r="B29" s="99"/>
      <c r="C29" s="99"/>
      <c r="D29" s="99"/>
      <c r="E29" s="99"/>
      <c r="F29" s="99"/>
      <c r="G29" s="99"/>
      <c r="H29" s="99"/>
      <c r="I29" s="99"/>
      <c r="J29" s="99"/>
      <c r="K29" s="100"/>
      <c r="L29" s="148" t="s">
        <v>49</v>
      </c>
      <c r="M29" s="99"/>
      <c r="N29" s="99"/>
      <c r="O29" s="99"/>
      <c r="P29" s="99"/>
      <c r="Q29" s="99"/>
      <c r="R29" s="99"/>
      <c r="S29" s="99"/>
      <c r="T29" s="99"/>
      <c r="U29" s="99"/>
      <c r="V29" s="99"/>
      <c r="W29" s="99"/>
      <c r="X29" s="150"/>
      <c r="Y29" s="150"/>
      <c r="Z29" s="150"/>
      <c r="AA29" s="150"/>
      <c r="AB29" s="150"/>
      <c r="AC29" s="150"/>
      <c r="AD29" s="150"/>
      <c r="AE29" s="150"/>
      <c r="AF29" s="150"/>
      <c r="AG29" s="150"/>
      <c r="AH29" s="150"/>
      <c r="AI29" s="150"/>
      <c r="AJ29" s="150"/>
      <c r="AK29" s="150"/>
      <c r="AL29" s="150"/>
      <c r="AM29" s="150"/>
      <c r="AN29" s="150"/>
      <c r="AO29" s="157">
        <f>SUM(AO23,AO25,AO27)</f>
        <v>0.51</v>
      </c>
      <c r="AP29" s="162">
        <f>SUM(AP23,AP25,AP27)</f>
        <v>0.38080000000000003</v>
      </c>
      <c r="AQ29" s="162">
        <f t="shared" ref="AQ29:AR29" si="0">SUM(AQ23,AQ25,AQ27)</f>
        <v>0.35189999999999999</v>
      </c>
      <c r="AR29" s="162">
        <f t="shared" si="0"/>
        <v>-2.8900000000000023E-2</v>
      </c>
    </row>
    <row r="30" spans="1:45" ht="15.45" customHeight="1" x14ac:dyDescent="0.3">
      <c r="A30" s="114" t="s">
        <v>36</v>
      </c>
      <c r="B30" s="115"/>
      <c r="C30" s="115"/>
      <c r="D30" s="115"/>
      <c r="E30" s="116"/>
      <c r="F30" s="115"/>
      <c r="G30" s="115"/>
      <c r="H30" s="115"/>
      <c r="I30" s="115"/>
      <c r="J30" s="115"/>
      <c r="K30" s="115"/>
      <c r="L30" s="115"/>
      <c r="M30" s="115"/>
      <c r="N30" s="115"/>
      <c r="O30" s="115"/>
      <c r="P30" s="117"/>
      <c r="Q30" s="18" t="s">
        <v>14</v>
      </c>
      <c r="R30" s="84"/>
      <c r="S30" s="1"/>
      <c r="T30" s="84" t="s">
        <v>33</v>
      </c>
      <c r="U30" s="63">
        <f>Condition_stage2_FOREST!U28</f>
        <v>74</v>
      </c>
      <c r="V30" s="63">
        <f>Condition_stage2_FOREST!V28</f>
        <v>59</v>
      </c>
      <c r="W30" s="63">
        <f>Condition_stage2_FOREST!W28</f>
        <v>-15</v>
      </c>
      <c r="X30" s="303">
        <f>Condition_stage2_FOREST!X28</f>
        <v>0</v>
      </c>
      <c r="Y30" s="304"/>
      <c r="Z30" s="304"/>
      <c r="AA30" s="305"/>
      <c r="AB30" s="304">
        <f>Condition_stage2_FOREST!AB28</f>
        <v>100</v>
      </c>
      <c r="AC30" s="304"/>
      <c r="AD30" s="304"/>
      <c r="AE30" s="304"/>
      <c r="AF30" s="305"/>
      <c r="AG30" s="324">
        <f>Condition_stage2_FOREST!AG28</f>
        <v>0.74</v>
      </c>
      <c r="AH30" s="325"/>
      <c r="AI30" s="325"/>
      <c r="AJ30" s="326"/>
      <c r="AK30" s="324">
        <f>Condition_stage2_FOREST!AK28</f>
        <v>0.59</v>
      </c>
      <c r="AL30" s="325"/>
      <c r="AM30" s="326"/>
      <c r="AN30" s="146">
        <f>Condition_stage2_FOREST!AN28</f>
        <v>-0.15000000000000002</v>
      </c>
      <c r="AO30" s="156">
        <v>0.16</v>
      </c>
      <c r="AP30" s="134">
        <v>0.11840000000000001</v>
      </c>
      <c r="AQ30" s="134">
        <v>9.4399999999999998E-2</v>
      </c>
      <c r="AR30" s="133">
        <v>-2.4000000000000007E-2</v>
      </c>
    </row>
    <row r="31" spans="1:45" ht="15.45" customHeight="1" x14ac:dyDescent="0.3">
      <c r="A31" s="115"/>
      <c r="B31" s="115"/>
      <c r="C31" s="115"/>
      <c r="D31" s="115"/>
      <c r="E31" s="115"/>
      <c r="F31" s="115"/>
      <c r="G31" s="115"/>
      <c r="H31" s="115"/>
      <c r="I31" s="115"/>
      <c r="J31" s="115"/>
      <c r="K31" s="117"/>
      <c r="L31" s="149" t="s">
        <v>50</v>
      </c>
      <c r="M31" s="115"/>
      <c r="N31" s="115"/>
      <c r="O31" s="115"/>
      <c r="P31" s="115"/>
      <c r="Q31" s="115"/>
      <c r="R31" s="115"/>
      <c r="S31" s="115"/>
      <c r="T31" s="115"/>
      <c r="U31" s="115"/>
      <c r="V31" s="115"/>
      <c r="W31" s="115"/>
      <c r="X31" s="115"/>
      <c r="Y31" s="115"/>
      <c r="Z31" s="115"/>
      <c r="AA31" s="115"/>
      <c r="AB31" s="115"/>
      <c r="AC31" s="115"/>
      <c r="AD31" s="115"/>
      <c r="AE31" s="115"/>
      <c r="AF31" s="115"/>
      <c r="AG31" s="115"/>
      <c r="AH31" s="115"/>
      <c r="AI31" s="115"/>
      <c r="AJ31" s="115"/>
      <c r="AK31" s="115"/>
      <c r="AL31" s="115"/>
      <c r="AM31" s="115"/>
      <c r="AN31" s="115"/>
      <c r="AO31" s="158">
        <f>SUM(AO30)</f>
        <v>0.16</v>
      </c>
      <c r="AP31" s="161">
        <f>SUM(AP30)</f>
        <v>0.11840000000000001</v>
      </c>
      <c r="AQ31" s="161">
        <f t="shared" ref="AQ31:AR31" si="1">SUM(AQ30)</f>
        <v>9.4399999999999998E-2</v>
      </c>
      <c r="AR31" s="161">
        <f t="shared" si="1"/>
        <v>-2.4000000000000007E-2</v>
      </c>
    </row>
    <row r="32" spans="1:45" ht="15.45" customHeight="1" x14ac:dyDescent="0.3">
      <c r="A32" s="153" t="s">
        <v>4</v>
      </c>
      <c r="B32" s="84"/>
      <c r="C32" s="84"/>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c r="AL32" s="84"/>
      <c r="AM32" s="84"/>
      <c r="AN32" s="84"/>
      <c r="AO32" s="154">
        <f>SUM(AO22,AO29,AO31)</f>
        <v>1</v>
      </c>
      <c r="AP32" s="136">
        <f>SUM(AP22,AP29,AP31)</f>
        <v>0.64166111111111124</v>
      </c>
      <c r="AQ32" s="136">
        <f>SUM(AQ22,AQ29,AQ31)</f>
        <v>0.58560000000000001</v>
      </c>
      <c r="AR32" s="136">
        <f t="shared" ref="AR32" si="2">SUM(AR22,AR29,AR31)</f>
        <v>-5.6061111111111145E-2</v>
      </c>
    </row>
    <row r="36" spans="1:44" ht="22.2" customHeight="1" x14ac:dyDescent="0.3">
      <c r="A36" s="34" t="s">
        <v>74</v>
      </c>
      <c r="T36" s="337"/>
      <c r="U36" s="337"/>
      <c r="AP36"/>
      <c r="AQ36"/>
      <c r="AR36"/>
    </row>
    <row r="37" spans="1:44" x14ac:dyDescent="0.3">
      <c r="A37" s="34"/>
      <c r="S37" s="265"/>
      <c r="T37" s="220"/>
      <c r="U37" s="220"/>
      <c r="AP37"/>
      <c r="AQ37"/>
      <c r="AR37"/>
    </row>
    <row r="38" spans="1:44" ht="23.55" customHeight="1" x14ac:dyDescent="0.3">
      <c r="C38" s="14"/>
      <c r="D38" s="23" t="s">
        <v>110</v>
      </c>
      <c r="E38" s="24"/>
      <c r="F38" s="14"/>
      <c r="G38" s="14"/>
      <c r="H38" s="14"/>
      <c r="I38" s="14"/>
      <c r="J38" s="14"/>
      <c r="K38" s="14"/>
      <c r="L38" s="14"/>
      <c r="M38" s="14"/>
      <c r="N38" s="14"/>
      <c r="O38" s="14"/>
      <c r="S38" s="266"/>
      <c r="T38" s="266"/>
      <c r="U38" s="266"/>
      <c r="Z38" s="14"/>
      <c r="AA38" s="23" t="s">
        <v>111</v>
      </c>
      <c r="AB38" s="24"/>
      <c r="AC38" s="14"/>
      <c r="AD38" s="14"/>
      <c r="AE38" s="14"/>
      <c r="AF38" s="14"/>
      <c r="AG38" s="14"/>
      <c r="AH38" s="14"/>
      <c r="AI38" s="14"/>
      <c r="AJ38" s="14"/>
      <c r="AK38" s="14"/>
      <c r="AL38" s="14"/>
      <c r="AP38"/>
      <c r="AQ38"/>
      <c r="AR38"/>
    </row>
    <row r="39" spans="1:44" ht="16.2" customHeight="1" x14ac:dyDescent="0.3">
      <c r="B39" s="119"/>
      <c r="C39" s="119"/>
      <c r="D39" s="120"/>
      <c r="E39" s="121">
        <f>Condition_stage2_FOREST!E51</f>
        <v>0.39200000000000002</v>
      </c>
      <c r="F39" s="121">
        <f>Condition_stage2_FOREST!F51</f>
        <v>0</v>
      </c>
      <c r="G39" s="120"/>
      <c r="H39" s="122"/>
      <c r="I39" s="120"/>
      <c r="J39" s="120"/>
      <c r="K39" s="120"/>
      <c r="L39" s="120"/>
      <c r="M39" s="121">
        <f>Condition_stage2_FOREST!M51</f>
        <v>0.49199999999999999</v>
      </c>
      <c r="N39" s="14"/>
      <c r="O39" s="3" t="s">
        <v>10</v>
      </c>
      <c r="S39" s="266"/>
      <c r="T39" s="266"/>
      <c r="U39" s="266"/>
      <c r="V39" s="254"/>
      <c r="Y39" s="140"/>
      <c r="Z39" s="140"/>
      <c r="AA39" s="141"/>
      <c r="AB39" s="121">
        <f>Condition_stage2_FOREST!AB51</f>
        <v>0.376</v>
      </c>
      <c r="AC39" s="121">
        <f>Condition_stage2_FOREST!AC51</f>
        <v>0.38400000000000001</v>
      </c>
      <c r="AD39" s="141"/>
      <c r="AE39" s="142"/>
      <c r="AF39" s="141"/>
      <c r="AG39" s="141"/>
      <c r="AH39" s="141"/>
      <c r="AI39" s="141"/>
      <c r="AJ39" s="121">
        <f>Condition_stage2_FOREST!AJ51</f>
        <v>0.54120000000000001</v>
      </c>
      <c r="AK39" s="14"/>
      <c r="AL39" s="3" t="s">
        <v>10</v>
      </c>
      <c r="AP39"/>
      <c r="AQ39"/>
      <c r="AR39"/>
    </row>
    <row r="40" spans="1:44" ht="16.2" customHeight="1" x14ac:dyDescent="0.3">
      <c r="B40" s="119"/>
      <c r="C40" s="120"/>
      <c r="D40" s="120"/>
      <c r="E40" s="121">
        <f>Condition_stage2_FOREST!E52</f>
        <v>0</v>
      </c>
      <c r="F40" s="121">
        <f>Condition_stage2_FOREST!F52</f>
        <v>0.38800000000000001</v>
      </c>
      <c r="G40" s="120"/>
      <c r="H40" s="120"/>
      <c r="I40" s="122"/>
      <c r="J40" s="120"/>
      <c r="K40" s="120"/>
      <c r="L40" s="121">
        <f>Condition_stage2_FOREST!L52</f>
        <v>0.48399999999999999</v>
      </c>
      <c r="M40" s="121">
        <f>Condition_stage2_FOREST!M52</f>
        <v>0.5</v>
      </c>
      <c r="N40" s="14"/>
      <c r="O40" s="45"/>
      <c r="P40" s="16" t="s">
        <v>39</v>
      </c>
      <c r="Y40" s="140"/>
      <c r="Z40" s="141"/>
      <c r="AA40" s="141"/>
      <c r="AB40" s="121">
        <f>Condition_stage2_FOREST!AB52</f>
        <v>0.36</v>
      </c>
      <c r="AC40" s="121">
        <f>Condition_stage2_FOREST!AC52</f>
        <v>0.36799999999999999</v>
      </c>
      <c r="AD40" s="141"/>
      <c r="AE40" s="141"/>
      <c r="AF40" s="142"/>
      <c r="AG40" s="141"/>
      <c r="AH40" s="141"/>
      <c r="AI40" s="121">
        <f>Condition_stage2_FOREST!AI52</f>
        <v>0.53239999999999998</v>
      </c>
      <c r="AJ40" s="121">
        <f>Condition_stage2_FOREST!AJ52</f>
        <v>0.55000000000000004</v>
      </c>
      <c r="AK40" s="14"/>
      <c r="AL40" s="45"/>
      <c r="AM40" s="16" t="s">
        <v>39</v>
      </c>
      <c r="AP40"/>
      <c r="AQ40"/>
      <c r="AR40"/>
    </row>
    <row r="41" spans="1:44" ht="16.2" customHeight="1" x14ac:dyDescent="0.3">
      <c r="B41" s="120"/>
      <c r="C41" s="120"/>
      <c r="D41" s="120"/>
      <c r="E41" s="120"/>
      <c r="F41" s="123"/>
      <c r="G41" s="123"/>
      <c r="H41" s="120"/>
      <c r="I41" s="122"/>
      <c r="J41" s="120"/>
      <c r="K41" s="121">
        <f>Condition_stage2_FOREST!K53</f>
        <v>0.49199999999999999</v>
      </c>
      <c r="L41" s="121">
        <f>Condition_stage2_FOREST!L53</f>
        <v>0.49199999999999999</v>
      </c>
      <c r="M41" s="121">
        <f>Condition_stage2_FOREST!M53</f>
        <v>0.49199999999999999</v>
      </c>
      <c r="N41" s="14"/>
      <c r="O41" s="7"/>
      <c r="P41" s="16" t="s">
        <v>12</v>
      </c>
      <c r="Y41" s="141"/>
      <c r="Z41" s="141"/>
      <c r="AA41" s="141"/>
      <c r="AB41" s="141"/>
      <c r="AC41" s="143"/>
      <c r="AD41" s="143"/>
      <c r="AE41" s="141"/>
      <c r="AF41" s="142"/>
      <c r="AG41" s="141"/>
      <c r="AH41" s="121">
        <f>Condition_stage2_FOREST!AH53</f>
        <v>0.54120000000000001</v>
      </c>
      <c r="AI41" s="121">
        <f>Condition_stage2_FOREST!AI53</f>
        <v>0.54120000000000001</v>
      </c>
      <c r="AJ41" s="121">
        <f>Condition_stage2_FOREST!AJ53</f>
        <v>0.54120000000000001</v>
      </c>
      <c r="AK41" s="14"/>
      <c r="AL41" s="7"/>
      <c r="AM41" s="16" t="s">
        <v>12</v>
      </c>
      <c r="AP41"/>
      <c r="AQ41"/>
      <c r="AR41"/>
    </row>
    <row r="42" spans="1:44" ht="16.2" customHeight="1" x14ac:dyDescent="0.3">
      <c r="B42" s="121">
        <f>Condition_stage2_FOREST!B54</f>
        <v>0.36399999999999999</v>
      </c>
      <c r="C42" s="121">
        <f>Condition_stage2_FOREST!C54</f>
        <v>0.35599999999999998</v>
      </c>
      <c r="D42" s="121">
        <f>Condition_stage2_FOREST!D54</f>
        <v>0.372</v>
      </c>
      <c r="E42" s="121">
        <f>Condition_stage2_FOREST!E54</f>
        <v>0.33600000000000002</v>
      </c>
      <c r="F42" s="123"/>
      <c r="G42" s="123"/>
      <c r="H42" s="120"/>
      <c r="I42" s="122"/>
      <c r="J42" s="120"/>
      <c r="K42" s="120"/>
      <c r="L42" s="120"/>
      <c r="M42" s="120"/>
      <c r="N42" s="14"/>
      <c r="O42" s="8"/>
      <c r="P42" s="16" t="s">
        <v>64</v>
      </c>
      <c r="Y42" s="121">
        <f>Condition_stage2_FOREST!Y54</f>
        <v>0.216</v>
      </c>
      <c r="Z42" s="121">
        <f>Condition_stage2_FOREST!Z54</f>
        <v>0.2</v>
      </c>
      <c r="AA42" s="121">
        <f>Condition_stage2_FOREST!AA54</f>
        <v>0.224</v>
      </c>
      <c r="AB42" s="121">
        <f>Condition_stage2_FOREST!AB54</f>
        <v>0.21199999999999999</v>
      </c>
      <c r="AC42" s="143"/>
      <c r="AD42" s="143"/>
      <c r="AE42" s="141"/>
      <c r="AF42" s="142"/>
      <c r="AG42" s="141"/>
      <c r="AH42" s="141"/>
      <c r="AI42" s="121">
        <f>Condition_stage2_FOREST!AI54</f>
        <v>0.2</v>
      </c>
      <c r="AJ42" s="121">
        <f>Condition_stage2_FOREST!AJ54</f>
        <v>0.2</v>
      </c>
      <c r="AK42" s="14"/>
      <c r="AL42" s="8"/>
      <c r="AM42" s="16" t="s">
        <v>64</v>
      </c>
      <c r="AP42"/>
      <c r="AQ42"/>
      <c r="AR42"/>
    </row>
    <row r="43" spans="1:44" ht="16.2" customHeight="1" x14ac:dyDescent="0.3">
      <c r="B43" s="121">
        <f>Condition_stage2_FOREST!B55</f>
        <v>0.372</v>
      </c>
      <c r="C43" s="121">
        <f>Condition_stage2_FOREST!C55</f>
        <v>0.36799999999999999</v>
      </c>
      <c r="D43" s="121">
        <f>Condition_stage2_FOREST!D55</f>
        <v>0.36399999999999999</v>
      </c>
      <c r="E43" s="121">
        <f>Condition_stage2_FOREST!E55</f>
        <v>0.35599999999999998</v>
      </c>
      <c r="F43" s="120"/>
      <c r="G43" s="120"/>
      <c r="H43" s="120"/>
      <c r="I43" s="122"/>
      <c r="J43" s="120"/>
      <c r="K43" s="120"/>
      <c r="L43" s="120"/>
      <c r="M43" s="120"/>
      <c r="N43" s="14"/>
      <c r="O43" s="9"/>
      <c r="P43" s="16" t="s">
        <v>8</v>
      </c>
      <c r="S43" s="260"/>
      <c r="T43" s="259"/>
      <c r="U43" s="258"/>
      <c r="Y43" s="121">
        <f>Condition_stage2_FOREST!Y55</f>
        <v>0.21199999999999999</v>
      </c>
      <c r="Z43" s="121">
        <f>Condition_stage2_FOREST!Z55</f>
        <v>0.2</v>
      </c>
      <c r="AA43" s="121">
        <f>Condition_stage2_FOREST!AA55</f>
        <v>0.216</v>
      </c>
      <c r="AB43" s="121">
        <f>Condition_stage2_FOREST!AB55</f>
        <v>0.216</v>
      </c>
      <c r="AC43" s="143"/>
      <c r="AD43" s="143"/>
      <c r="AE43" s="141"/>
      <c r="AF43" s="142"/>
      <c r="AG43" s="141"/>
      <c r="AH43" s="141"/>
      <c r="AI43" s="141"/>
      <c r="AJ43" s="121">
        <f>Condition_stage2_FOREST!AJ55</f>
        <v>0.2</v>
      </c>
      <c r="AK43" s="14"/>
      <c r="AL43" s="9"/>
      <c r="AM43" s="16" t="s">
        <v>8</v>
      </c>
      <c r="AP43"/>
      <c r="AQ43"/>
      <c r="AR43"/>
    </row>
    <row r="44" spans="1:44" ht="16.2" customHeight="1" x14ac:dyDescent="0.3">
      <c r="B44" s="121">
        <f>Condition_stage2_FOREST!B56</f>
        <v>0.36799999999999999</v>
      </c>
      <c r="C44" s="121">
        <f>Condition_stage2_FOREST!C56</f>
        <v>0.372</v>
      </c>
      <c r="D44" s="120"/>
      <c r="E44" s="120"/>
      <c r="F44" s="120"/>
      <c r="G44" s="120"/>
      <c r="H44" s="120"/>
      <c r="I44" s="120"/>
      <c r="J44" s="122"/>
      <c r="K44" s="120"/>
      <c r="L44" s="120"/>
      <c r="M44" s="120"/>
      <c r="N44" s="14"/>
      <c r="Y44" s="121">
        <f>Condition_stage2_FOREST!Y56</f>
        <v>0.216</v>
      </c>
      <c r="Z44" s="141"/>
      <c r="AA44" s="141"/>
      <c r="AB44" s="141"/>
      <c r="AC44" s="141"/>
      <c r="AD44" s="141"/>
      <c r="AE44" s="141"/>
      <c r="AF44" s="141"/>
      <c r="AG44" s="142"/>
      <c r="AH44" s="141"/>
      <c r="AI44" s="141"/>
      <c r="AJ44" s="144"/>
      <c r="AK44" s="14"/>
      <c r="AL44" s="20"/>
      <c r="AM44" s="46"/>
      <c r="AP44"/>
      <c r="AQ44"/>
      <c r="AR44"/>
    </row>
    <row r="45" spans="1:44" ht="16.2" customHeight="1" x14ac:dyDescent="0.3">
      <c r="B45" s="121">
        <f>Condition_stage2_FOREST!B57</f>
        <v>0.376</v>
      </c>
      <c r="C45" s="121">
        <f>Condition_stage2_FOREST!C57</f>
        <v>0.36</v>
      </c>
      <c r="D45" s="120"/>
      <c r="E45" s="120"/>
      <c r="F45" s="120"/>
      <c r="G45" s="120"/>
      <c r="H45" s="120"/>
      <c r="I45" s="120"/>
      <c r="J45" s="122"/>
      <c r="K45" s="120"/>
      <c r="L45" s="123"/>
      <c r="M45" s="119"/>
      <c r="N45" s="14"/>
      <c r="Y45" s="121">
        <f>Condition_stage2_FOREST!Y57</f>
        <v>0.21199999999999999</v>
      </c>
      <c r="Z45" s="141"/>
      <c r="AA45" s="141"/>
      <c r="AB45" s="141"/>
      <c r="AC45" s="141"/>
      <c r="AD45" s="141"/>
      <c r="AE45" s="141"/>
      <c r="AF45" s="141"/>
      <c r="AG45" s="142"/>
      <c r="AH45" s="141"/>
      <c r="AI45" s="143"/>
      <c r="AJ45" s="140"/>
      <c r="AK45" s="14"/>
      <c r="AL45" s="20"/>
      <c r="AM45" s="46"/>
      <c r="AP45"/>
      <c r="AQ45"/>
      <c r="AR45"/>
    </row>
    <row r="46" spans="1:44" ht="16.2" customHeight="1" x14ac:dyDescent="0.3">
      <c r="B46" s="121">
        <f>Condition_stage2_FOREST!B58</f>
        <v>0.36799999999999999</v>
      </c>
      <c r="C46" s="121">
        <f>Condition_stage2_FOREST!C58</f>
        <v>0.36399999999999999</v>
      </c>
      <c r="D46" s="120"/>
      <c r="E46" s="120"/>
      <c r="F46" s="120"/>
      <c r="G46" s="120"/>
      <c r="H46" s="120"/>
      <c r="I46" s="120"/>
      <c r="J46" s="120"/>
      <c r="K46" s="122"/>
      <c r="L46" s="123"/>
      <c r="M46" s="119"/>
      <c r="N46" s="14"/>
      <c r="O46" s="20"/>
      <c r="Y46" s="121">
        <f>Condition_stage2_FOREST!Y58</f>
        <v>0.20799999999999999</v>
      </c>
      <c r="Z46" s="144"/>
      <c r="AA46" s="144"/>
      <c r="AB46" s="144"/>
      <c r="AC46" s="144"/>
      <c r="AD46" s="144"/>
      <c r="AE46" s="144"/>
      <c r="AF46" s="144"/>
      <c r="AG46" s="144"/>
      <c r="AH46" s="142"/>
      <c r="AI46" s="143"/>
      <c r="AJ46" s="140"/>
      <c r="AK46" s="14"/>
      <c r="AL46" s="15"/>
      <c r="AP46"/>
      <c r="AQ46"/>
      <c r="AR46"/>
    </row>
    <row r="49" spans="1:45" x14ac:dyDescent="0.3">
      <c r="A49" s="34" t="s">
        <v>84</v>
      </c>
    </row>
    <row r="51" spans="1:45" ht="41.55" customHeight="1" x14ac:dyDescent="0.3">
      <c r="C51" s="14"/>
      <c r="D51" s="23" t="s">
        <v>110</v>
      </c>
      <c r="E51" s="24"/>
      <c r="F51" s="14"/>
      <c r="G51" s="14"/>
      <c r="H51" s="14"/>
      <c r="I51" s="14"/>
      <c r="J51" s="14"/>
      <c r="K51" s="14"/>
      <c r="L51" s="14"/>
      <c r="M51" s="14"/>
      <c r="N51" s="14"/>
      <c r="O51" s="14"/>
      <c r="Z51" s="14"/>
      <c r="AA51" s="23" t="s">
        <v>111</v>
      </c>
      <c r="AB51" s="24"/>
      <c r="AC51" s="14"/>
      <c r="AD51" s="14"/>
      <c r="AE51" s="14"/>
      <c r="AF51" s="14"/>
      <c r="AG51" s="14"/>
      <c r="AH51" s="14"/>
      <c r="AI51" s="14"/>
      <c r="AJ51" s="14"/>
      <c r="AK51" s="14"/>
      <c r="AL51" s="14"/>
    </row>
    <row r="52" spans="1:45" ht="16.2" customHeight="1" x14ac:dyDescent="0.3">
      <c r="B52" s="119"/>
      <c r="C52" s="119"/>
      <c r="D52" s="120"/>
      <c r="E52" s="121">
        <f>E39*$AO$19</f>
        <v>3.1359999999999999E-2</v>
      </c>
      <c r="F52" s="233"/>
      <c r="G52" s="120"/>
      <c r="H52" s="122"/>
      <c r="I52" s="120"/>
      <c r="J52" s="120"/>
      <c r="K52" s="120"/>
      <c r="L52" s="120"/>
      <c r="M52" s="121">
        <f>M39*$AO$19</f>
        <v>3.9359999999999999E-2</v>
      </c>
      <c r="N52" s="14"/>
      <c r="O52" s="3" t="s">
        <v>10</v>
      </c>
      <c r="Y52" s="140"/>
      <c r="Z52" s="140"/>
      <c r="AA52" s="141"/>
      <c r="AB52" s="121">
        <f>AB39*$AO$19</f>
        <v>3.0079999999999999E-2</v>
      </c>
      <c r="AC52" s="121">
        <f>AC39*$AO$19</f>
        <v>3.0720000000000001E-2</v>
      </c>
      <c r="AD52" s="141"/>
      <c r="AE52" s="142"/>
      <c r="AF52" s="141"/>
      <c r="AG52" s="141"/>
      <c r="AH52" s="141"/>
      <c r="AI52" s="141"/>
      <c r="AJ52" s="121">
        <f>AJ39*$AO$19</f>
        <v>4.3296000000000001E-2</v>
      </c>
      <c r="AK52" s="14"/>
      <c r="AL52" s="3" t="s">
        <v>10</v>
      </c>
    </row>
    <row r="53" spans="1:45" ht="16.2" customHeight="1" x14ac:dyDescent="0.3">
      <c r="B53" s="119"/>
      <c r="C53" s="120"/>
      <c r="D53" s="120"/>
      <c r="E53" s="233"/>
      <c r="F53" s="121">
        <f>F40*$AO$19</f>
        <v>3.1040000000000002E-2</v>
      </c>
      <c r="G53" s="120"/>
      <c r="H53" s="120"/>
      <c r="I53" s="122"/>
      <c r="J53" s="120"/>
      <c r="K53" s="120"/>
      <c r="L53" s="121">
        <f>L40*$AO$19</f>
        <v>3.8719999999999997E-2</v>
      </c>
      <c r="M53" s="121">
        <f>M40*$AO$19</f>
        <v>0.04</v>
      </c>
      <c r="N53" s="14"/>
      <c r="O53" s="45"/>
      <c r="P53" s="16" t="s">
        <v>39</v>
      </c>
      <c r="Y53" s="140"/>
      <c r="Z53" s="141"/>
      <c r="AA53" s="141"/>
      <c r="AB53" s="121">
        <f>AB40*$AO$19</f>
        <v>2.8799999999999999E-2</v>
      </c>
      <c r="AC53" s="121">
        <f>AC40*$AO$19</f>
        <v>2.9440000000000001E-2</v>
      </c>
      <c r="AD53" s="141"/>
      <c r="AE53" s="141"/>
      <c r="AF53" s="142"/>
      <c r="AG53" s="141"/>
      <c r="AH53" s="141"/>
      <c r="AI53" s="121">
        <f t="shared" ref="AH53:AJ56" si="3">AI40*$AO$19</f>
        <v>4.2591999999999998E-2</v>
      </c>
      <c r="AJ53" s="121">
        <f t="shared" si="3"/>
        <v>4.4000000000000004E-2</v>
      </c>
      <c r="AK53" s="14"/>
      <c r="AL53" s="45"/>
      <c r="AM53" s="16" t="s">
        <v>39</v>
      </c>
    </row>
    <row r="54" spans="1:45" ht="16.2" customHeight="1" x14ac:dyDescent="0.3">
      <c r="B54" s="120"/>
      <c r="C54" s="120"/>
      <c r="D54" s="120"/>
      <c r="E54" s="120"/>
      <c r="F54" s="123"/>
      <c r="G54" s="123"/>
      <c r="H54" s="120"/>
      <c r="I54" s="122"/>
      <c r="J54" s="120"/>
      <c r="K54" s="121">
        <f>K41*$AO$19</f>
        <v>3.9359999999999999E-2</v>
      </c>
      <c r="L54" s="121">
        <f>L41*$AO$19</f>
        <v>3.9359999999999999E-2</v>
      </c>
      <c r="M54" s="121">
        <f>M41*$AO$19</f>
        <v>3.9359999999999999E-2</v>
      </c>
      <c r="N54" s="14"/>
      <c r="O54" s="7"/>
      <c r="P54" s="16" t="s">
        <v>12</v>
      </c>
      <c r="Y54" s="141"/>
      <c r="Z54" s="141"/>
      <c r="AA54" s="141"/>
      <c r="AB54" s="141"/>
      <c r="AC54" s="143"/>
      <c r="AD54" s="143"/>
      <c r="AE54" s="141"/>
      <c r="AF54" s="142"/>
      <c r="AG54" s="141"/>
      <c r="AH54" s="121">
        <f t="shared" si="3"/>
        <v>4.3296000000000001E-2</v>
      </c>
      <c r="AI54" s="121">
        <f t="shared" si="3"/>
        <v>4.3296000000000001E-2</v>
      </c>
      <c r="AJ54" s="121">
        <f t="shared" si="3"/>
        <v>4.3296000000000001E-2</v>
      </c>
      <c r="AK54" s="14"/>
      <c r="AL54" s="7"/>
      <c r="AM54" s="16" t="s">
        <v>12</v>
      </c>
    </row>
    <row r="55" spans="1:45" ht="16.2" customHeight="1" x14ac:dyDescent="0.3">
      <c r="B55" s="121">
        <f>B42*$AO$19</f>
        <v>2.912E-2</v>
      </c>
      <c r="C55" s="121">
        <f t="shared" ref="C55:E56" si="4">C42*$AO$19</f>
        <v>2.8479999999999998E-2</v>
      </c>
      <c r="D55" s="121">
        <f t="shared" si="4"/>
        <v>2.9760000000000002E-2</v>
      </c>
      <c r="E55" s="121">
        <f t="shared" si="4"/>
        <v>2.6880000000000001E-2</v>
      </c>
      <c r="F55" s="123"/>
      <c r="G55" s="123"/>
      <c r="H55" s="120"/>
      <c r="I55" s="122"/>
      <c r="J55" s="120"/>
      <c r="K55" s="120"/>
      <c r="L55" s="120"/>
      <c r="M55" s="120"/>
      <c r="N55" s="14"/>
      <c r="O55" s="8"/>
      <c r="P55" s="16" t="s">
        <v>64</v>
      </c>
      <c r="T55" s="277"/>
      <c r="Y55" s="121">
        <f>Y42*$AO$19</f>
        <v>1.728E-2</v>
      </c>
      <c r="Z55" s="121">
        <f t="shared" ref="Z55:AB56" si="5">Z42*$AO$19</f>
        <v>1.6E-2</v>
      </c>
      <c r="AA55" s="121">
        <f t="shared" si="5"/>
        <v>1.7920000000000002E-2</v>
      </c>
      <c r="AB55" s="121">
        <f t="shared" si="5"/>
        <v>1.6959999999999999E-2</v>
      </c>
      <c r="AC55" s="143"/>
      <c r="AD55" s="143"/>
      <c r="AE55" s="141"/>
      <c r="AF55" s="142"/>
      <c r="AG55" s="141"/>
      <c r="AH55" s="141"/>
      <c r="AI55" s="121">
        <f t="shared" si="3"/>
        <v>1.6E-2</v>
      </c>
      <c r="AJ55" s="121">
        <f t="shared" si="3"/>
        <v>1.6E-2</v>
      </c>
      <c r="AK55" s="14"/>
      <c r="AL55" s="8"/>
      <c r="AM55" s="16" t="s">
        <v>64</v>
      </c>
    </row>
    <row r="56" spans="1:45" ht="16.2" customHeight="1" x14ac:dyDescent="0.3">
      <c r="B56" s="121">
        <f>B43*$AO$19</f>
        <v>2.9760000000000002E-2</v>
      </c>
      <c r="C56" s="121">
        <f t="shared" si="4"/>
        <v>2.9440000000000001E-2</v>
      </c>
      <c r="D56" s="121">
        <f t="shared" si="4"/>
        <v>2.912E-2</v>
      </c>
      <c r="E56" s="121">
        <f t="shared" si="4"/>
        <v>2.8479999999999998E-2</v>
      </c>
      <c r="F56" s="120"/>
      <c r="G56" s="120"/>
      <c r="H56" s="120"/>
      <c r="I56" s="122"/>
      <c r="J56" s="120"/>
      <c r="K56" s="120"/>
      <c r="L56" s="120"/>
      <c r="M56" s="120"/>
      <c r="N56" s="14"/>
      <c r="O56" s="9"/>
      <c r="P56" s="16" t="s">
        <v>8</v>
      </c>
      <c r="Y56" s="121">
        <f>Y43*$AO$19</f>
        <v>1.6959999999999999E-2</v>
      </c>
      <c r="Z56" s="121">
        <f t="shared" si="5"/>
        <v>1.6E-2</v>
      </c>
      <c r="AA56" s="121">
        <f t="shared" si="5"/>
        <v>1.728E-2</v>
      </c>
      <c r="AB56" s="121">
        <f t="shared" si="5"/>
        <v>1.728E-2</v>
      </c>
      <c r="AC56" s="143"/>
      <c r="AD56" s="143"/>
      <c r="AE56" s="141"/>
      <c r="AF56" s="142"/>
      <c r="AG56" s="141"/>
      <c r="AH56" s="141"/>
      <c r="AI56" s="141"/>
      <c r="AJ56" s="121">
        <f t="shared" si="3"/>
        <v>1.6E-2</v>
      </c>
      <c r="AK56" s="14"/>
      <c r="AL56" s="9"/>
      <c r="AM56" s="16" t="s">
        <v>8</v>
      </c>
    </row>
    <row r="57" spans="1:45" ht="16.2" customHeight="1" x14ac:dyDescent="0.3">
      <c r="B57" s="121">
        <f t="shared" ref="B57:C59" si="6">B44*$AO$19</f>
        <v>2.9440000000000001E-2</v>
      </c>
      <c r="C57" s="121">
        <f t="shared" si="6"/>
        <v>2.9760000000000002E-2</v>
      </c>
      <c r="D57" s="120"/>
      <c r="E57" s="120"/>
      <c r="F57" s="120"/>
      <c r="G57" s="120"/>
      <c r="H57" s="120"/>
      <c r="I57" s="120"/>
      <c r="J57" s="122"/>
      <c r="K57" s="120"/>
      <c r="L57" s="120"/>
      <c r="M57" s="120"/>
      <c r="N57" s="14"/>
      <c r="Y57" s="121">
        <f t="shared" ref="Y57:Y59" si="7">Y44*$AO$19</f>
        <v>1.728E-2</v>
      </c>
      <c r="Z57" s="141"/>
      <c r="AA57" s="141"/>
      <c r="AB57" s="141"/>
      <c r="AC57" s="141"/>
      <c r="AD57" s="141"/>
      <c r="AE57" s="141"/>
      <c r="AF57" s="141"/>
      <c r="AG57" s="142"/>
      <c r="AH57" s="141"/>
      <c r="AI57" s="141"/>
      <c r="AJ57" s="144"/>
      <c r="AK57" s="14"/>
      <c r="AL57" s="20"/>
      <c r="AM57" s="46"/>
    </row>
    <row r="58" spans="1:45" ht="16.2" customHeight="1" x14ac:dyDescent="0.3">
      <c r="B58" s="121">
        <f t="shared" si="6"/>
        <v>3.0079999999999999E-2</v>
      </c>
      <c r="C58" s="121">
        <f t="shared" si="6"/>
        <v>2.8799999999999999E-2</v>
      </c>
      <c r="D58" s="120"/>
      <c r="E58" s="120"/>
      <c r="F58" s="120"/>
      <c r="G58" s="120"/>
      <c r="H58" s="120"/>
      <c r="I58" s="120"/>
      <c r="J58" s="122"/>
      <c r="K58" s="120"/>
      <c r="L58" s="123"/>
      <c r="M58" s="119"/>
      <c r="N58" s="14"/>
      <c r="Y58" s="121">
        <f t="shared" si="7"/>
        <v>1.6959999999999999E-2</v>
      </c>
      <c r="Z58" s="141"/>
      <c r="AA58" s="141"/>
      <c r="AB58" s="141"/>
      <c r="AC58" s="141"/>
      <c r="AD58" s="141"/>
      <c r="AE58" s="141"/>
      <c r="AF58" s="141"/>
      <c r="AG58" s="142"/>
      <c r="AH58" s="141"/>
      <c r="AI58" s="143"/>
      <c r="AJ58" s="140"/>
      <c r="AK58" s="14"/>
      <c r="AL58" s="20"/>
      <c r="AM58" s="46"/>
    </row>
    <row r="59" spans="1:45" ht="16.2" customHeight="1" x14ac:dyDescent="0.3">
      <c r="B59" s="121">
        <f t="shared" si="6"/>
        <v>2.9440000000000001E-2</v>
      </c>
      <c r="C59" s="121">
        <f t="shared" si="6"/>
        <v>2.912E-2</v>
      </c>
      <c r="D59" s="120"/>
      <c r="E59" s="120"/>
      <c r="F59" s="120"/>
      <c r="G59" s="120"/>
      <c r="H59" s="120"/>
      <c r="I59" s="120"/>
      <c r="J59" s="120"/>
      <c r="K59" s="122"/>
      <c r="L59" s="123"/>
      <c r="M59" s="119"/>
      <c r="N59" s="14"/>
      <c r="O59" s="20"/>
      <c r="Y59" s="121">
        <f t="shared" si="7"/>
        <v>1.6639999999999999E-2</v>
      </c>
      <c r="Z59" s="144"/>
      <c r="AA59" s="144"/>
      <c r="AB59" s="144"/>
      <c r="AC59" s="144"/>
      <c r="AD59" s="144"/>
      <c r="AE59" s="144"/>
      <c r="AF59" s="144"/>
      <c r="AG59" s="144"/>
      <c r="AH59" s="142"/>
      <c r="AI59" s="143"/>
      <c r="AJ59" s="140"/>
      <c r="AK59" s="14"/>
      <c r="AL59" s="15"/>
    </row>
    <row r="61" spans="1:45" ht="24.45" customHeight="1" x14ac:dyDescent="0.3"/>
    <row r="62" spans="1:45" x14ac:dyDescent="0.3">
      <c r="A62" s="34" t="s">
        <v>99</v>
      </c>
    </row>
    <row r="63" spans="1:45" ht="15" thickBot="1" x14ac:dyDescent="0.35">
      <c r="R63" s="23" t="s">
        <v>109</v>
      </c>
      <c r="S63" s="14"/>
      <c r="T63" s="14"/>
      <c r="AO63" s="34" t="s">
        <v>112</v>
      </c>
    </row>
    <row r="64" spans="1:45" ht="41.55" customHeight="1" thickBot="1" x14ac:dyDescent="0.35">
      <c r="C64" s="14"/>
      <c r="D64" s="23" t="s">
        <v>110</v>
      </c>
      <c r="E64" s="24"/>
      <c r="F64" s="14"/>
      <c r="G64" s="14"/>
      <c r="H64" s="14"/>
      <c r="I64" s="14"/>
      <c r="J64" s="14"/>
      <c r="K64" s="14"/>
      <c r="L64" s="14"/>
      <c r="M64" s="14"/>
      <c r="N64" s="14"/>
      <c r="O64" s="14"/>
      <c r="R64" s="57" t="s">
        <v>11</v>
      </c>
      <c r="S64" s="109"/>
      <c r="T64" s="58"/>
      <c r="U64" s="222" t="s">
        <v>9</v>
      </c>
      <c r="V64" s="110" t="s">
        <v>85</v>
      </c>
      <c r="Z64" s="14"/>
      <c r="AA64" s="23" t="s">
        <v>111</v>
      </c>
      <c r="AB64" s="24"/>
      <c r="AC64" s="14"/>
      <c r="AD64" s="14"/>
      <c r="AE64" s="14"/>
      <c r="AF64" s="14"/>
      <c r="AG64" s="14"/>
      <c r="AH64" s="14"/>
      <c r="AI64" s="14"/>
      <c r="AJ64" s="14"/>
      <c r="AK64" s="14"/>
      <c r="AL64" s="14"/>
      <c r="AO64" s="57" t="s">
        <v>11</v>
      </c>
      <c r="AP64" s="109"/>
      <c r="AQ64" s="58"/>
      <c r="AR64" s="222" t="s">
        <v>9</v>
      </c>
      <c r="AS64" s="110" t="s">
        <v>85</v>
      </c>
    </row>
    <row r="65" spans="2:45" ht="14.55" customHeight="1" x14ac:dyDescent="0.3">
      <c r="B65" s="119"/>
      <c r="C65" s="119"/>
      <c r="D65" s="120"/>
      <c r="E65" s="121">
        <f>$V$65</f>
        <v>0</v>
      </c>
      <c r="F65" s="121">
        <f>$V$65</f>
        <v>0</v>
      </c>
      <c r="G65" s="120"/>
      <c r="H65" s="122"/>
      <c r="I65" s="120"/>
      <c r="J65" s="120"/>
      <c r="K65" s="120"/>
      <c r="L65" s="120"/>
      <c r="M65" s="121">
        <f>$V$66</f>
        <v>0</v>
      </c>
      <c r="N65" s="14"/>
      <c r="O65" s="3" t="s">
        <v>10</v>
      </c>
      <c r="R65" s="47" t="s">
        <v>76</v>
      </c>
      <c r="S65" s="48"/>
      <c r="T65" s="51"/>
      <c r="U65" s="203">
        <v>4</v>
      </c>
      <c r="V65" s="138"/>
      <c r="Y65" s="119"/>
      <c r="Z65" s="119"/>
      <c r="AA65" s="120"/>
      <c r="AB65" s="121">
        <f>$AS$65</f>
        <v>0</v>
      </c>
      <c r="AC65" s="121">
        <f>$AS$65</f>
        <v>0</v>
      </c>
      <c r="AD65" s="120"/>
      <c r="AE65" s="122"/>
      <c r="AF65" s="120"/>
      <c r="AG65" s="120"/>
      <c r="AH65" s="120"/>
      <c r="AI65" s="120"/>
      <c r="AJ65" s="121">
        <f>$AS$66</f>
        <v>0</v>
      </c>
      <c r="AK65" s="14"/>
      <c r="AL65" s="3" t="s">
        <v>10</v>
      </c>
      <c r="AO65" s="47" t="s">
        <v>76</v>
      </c>
      <c r="AP65" s="48"/>
      <c r="AQ65" s="51"/>
      <c r="AR65" s="203">
        <v>4</v>
      </c>
      <c r="AS65" s="138"/>
    </row>
    <row r="66" spans="2:45" x14ac:dyDescent="0.3">
      <c r="B66" s="119"/>
      <c r="C66" s="120"/>
      <c r="D66" s="120"/>
      <c r="E66" s="121">
        <f>$V$65</f>
        <v>0</v>
      </c>
      <c r="F66" s="121">
        <f>$V$65</f>
        <v>0</v>
      </c>
      <c r="G66" s="120"/>
      <c r="H66" s="120"/>
      <c r="I66" s="122"/>
      <c r="J66" s="120"/>
      <c r="K66" s="120"/>
      <c r="L66" s="121">
        <f t="shared" ref="K66:M67" si="8">$V$66</f>
        <v>0</v>
      </c>
      <c r="M66" s="121">
        <f t="shared" si="8"/>
        <v>0</v>
      </c>
      <c r="N66" s="14"/>
      <c r="O66" s="45"/>
      <c r="P66" s="16" t="s">
        <v>39</v>
      </c>
      <c r="R66" s="49" t="s">
        <v>77</v>
      </c>
      <c r="S66" s="50"/>
      <c r="T66" s="52"/>
      <c r="U66" s="59">
        <v>6</v>
      </c>
      <c r="V66" s="139"/>
      <c r="Y66" s="119"/>
      <c r="Z66" s="120"/>
      <c r="AA66" s="120"/>
      <c r="AB66" s="121">
        <f>$AS$65</f>
        <v>0</v>
      </c>
      <c r="AC66" s="121">
        <f>$AS$65</f>
        <v>0</v>
      </c>
      <c r="AD66" s="120"/>
      <c r="AE66" s="120"/>
      <c r="AF66" s="122"/>
      <c r="AG66" s="120"/>
      <c r="AH66" s="120"/>
      <c r="AI66" s="121">
        <f t="shared" ref="AH66:AJ69" si="9">$AS$66</f>
        <v>0</v>
      </c>
      <c r="AJ66" s="121">
        <f t="shared" si="9"/>
        <v>0</v>
      </c>
      <c r="AK66" s="14"/>
      <c r="AL66" s="45"/>
      <c r="AM66" s="16" t="s">
        <v>39</v>
      </c>
      <c r="AO66" s="49" t="s">
        <v>77</v>
      </c>
      <c r="AP66" s="50"/>
      <c r="AQ66" s="52"/>
      <c r="AR66" s="59">
        <v>9</v>
      </c>
      <c r="AS66" s="139"/>
    </row>
    <row r="67" spans="2:45" x14ac:dyDescent="0.3">
      <c r="B67" s="120"/>
      <c r="C67" s="120"/>
      <c r="D67" s="120"/>
      <c r="E67" s="120"/>
      <c r="F67" s="123"/>
      <c r="G67" s="123"/>
      <c r="H67" s="120"/>
      <c r="I67" s="122"/>
      <c r="J67" s="120"/>
      <c r="K67" s="121">
        <f t="shared" si="8"/>
        <v>0</v>
      </c>
      <c r="L67" s="121">
        <f t="shared" si="8"/>
        <v>0</v>
      </c>
      <c r="M67" s="121">
        <f t="shared" si="8"/>
        <v>0</v>
      </c>
      <c r="N67" s="14"/>
      <c r="O67" s="7"/>
      <c r="P67" s="16" t="s">
        <v>12</v>
      </c>
      <c r="R67" s="49" t="s">
        <v>78</v>
      </c>
      <c r="S67" s="50"/>
      <c r="T67" s="52"/>
      <c r="U67" s="59">
        <v>14</v>
      </c>
      <c r="V67" s="139"/>
      <c r="Y67" s="120"/>
      <c r="Z67" s="120"/>
      <c r="AA67" s="120"/>
      <c r="AB67" s="120"/>
      <c r="AC67" s="123"/>
      <c r="AD67" s="123"/>
      <c r="AE67" s="120"/>
      <c r="AF67" s="122"/>
      <c r="AG67" s="120"/>
      <c r="AH67" s="121">
        <f t="shared" si="9"/>
        <v>0</v>
      </c>
      <c r="AI67" s="121">
        <f t="shared" si="9"/>
        <v>0</v>
      </c>
      <c r="AJ67" s="121">
        <f t="shared" si="9"/>
        <v>0</v>
      </c>
      <c r="AK67" s="14"/>
      <c r="AL67" s="7"/>
      <c r="AM67" s="16" t="s">
        <v>12</v>
      </c>
      <c r="AO67" s="49" t="s">
        <v>78</v>
      </c>
      <c r="AP67" s="50"/>
      <c r="AQ67" s="52"/>
      <c r="AR67" s="59">
        <v>11</v>
      </c>
      <c r="AS67" s="139"/>
    </row>
    <row r="68" spans="2:45" x14ac:dyDescent="0.3">
      <c r="B68" s="121">
        <f>$V$67</f>
        <v>0</v>
      </c>
      <c r="C68" s="121">
        <f t="shared" ref="C68:E72" si="10">$V$67</f>
        <v>0</v>
      </c>
      <c r="D68" s="121">
        <f t="shared" si="10"/>
        <v>0</v>
      </c>
      <c r="E68" s="121">
        <f t="shared" si="10"/>
        <v>0</v>
      </c>
      <c r="F68" s="123"/>
      <c r="G68" s="123"/>
      <c r="H68" s="120"/>
      <c r="I68" s="122"/>
      <c r="J68" s="120"/>
      <c r="K68" s="120"/>
      <c r="L68" s="120"/>
      <c r="M68" s="120"/>
      <c r="N68" s="14"/>
      <c r="O68" s="8"/>
      <c r="P68" s="16" t="s">
        <v>64</v>
      </c>
      <c r="R68" s="32" t="s">
        <v>12</v>
      </c>
      <c r="S68" s="234"/>
      <c r="T68" s="112"/>
      <c r="U68" s="59"/>
      <c r="V68" s="59"/>
      <c r="Y68" s="121">
        <f>$AS$67</f>
        <v>0</v>
      </c>
      <c r="Z68" s="121">
        <f t="shared" ref="Z68:AB69" si="11">$AS$67</f>
        <v>0</v>
      </c>
      <c r="AA68" s="121">
        <f t="shared" si="11"/>
        <v>0</v>
      </c>
      <c r="AB68" s="121">
        <f t="shared" si="11"/>
        <v>0</v>
      </c>
      <c r="AC68" s="123"/>
      <c r="AD68" s="123"/>
      <c r="AE68" s="120"/>
      <c r="AF68" s="122"/>
      <c r="AG68" s="120"/>
      <c r="AH68" s="120"/>
      <c r="AI68" s="121">
        <f t="shared" si="9"/>
        <v>0</v>
      </c>
      <c r="AJ68" s="121">
        <f t="shared" si="9"/>
        <v>0</v>
      </c>
      <c r="AK68" s="14"/>
      <c r="AL68" s="8"/>
      <c r="AM68" s="16" t="s">
        <v>64</v>
      </c>
      <c r="AO68" s="32" t="s">
        <v>12</v>
      </c>
      <c r="AP68" s="234"/>
      <c r="AQ68" s="112"/>
      <c r="AR68" s="59"/>
      <c r="AS68" s="59"/>
    </row>
    <row r="69" spans="2:45" x14ac:dyDescent="0.3">
      <c r="B69" s="121">
        <f>$V$67</f>
        <v>0</v>
      </c>
      <c r="C69" s="121">
        <f t="shared" si="10"/>
        <v>0</v>
      </c>
      <c r="D69" s="121">
        <f t="shared" si="10"/>
        <v>0</v>
      </c>
      <c r="E69" s="121">
        <f t="shared" si="10"/>
        <v>0</v>
      </c>
      <c r="F69" s="120"/>
      <c r="G69" s="120"/>
      <c r="H69" s="120"/>
      <c r="I69" s="122"/>
      <c r="J69" s="120"/>
      <c r="K69" s="120"/>
      <c r="L69" s="120"/>
      <c r="M69" s="120"/>
      <c r="N69" s="14"/>
      <c r="O69" s="9"/>
      <c r="P69" s="16" t="s">
        <v>8</v>
      </c>
      <c r="R69" s="32" t="s">
        <v>12</v>
      </c>
      <c r="S69" s="235"/>
      <c r="T69" s="185"/>
      <c r="U69" s="59"/>
      <c r="V69" s="59"/>
      <c r="Y69" s="121">
        <f>$AS$67</f>
        <v>0</v>
      </c>
      <c r="Z69" s="121">
        <f t="shared" si="11"/>
        <v>0</v>
      </c>
      <c r="AA69" s="121">
        <f t="shared" si="11"/>
        <v>0</v>
      </c>
      <c r="AB69" s="121">
        <f t="shared" si="11"/>
        <v>0</v>
      </c>
      <c r="AC69" s="120"/>
      <c r="AD69" s="120"/>
      <c r="AE69" s="120"/>
      <c r="AF69" s="122"/>
      <c r="AG69" s="120"/>
      <c r="AH69" s="120"/>
      <c r="AI69" s="120"/>
      <c r="AJ69" s="121">
        <f t="shared" si="9"/>
        <v>0</v>
      </c>
      <c r="AK69" s="14"/>
      <c r="AL69" s="9"/>
      <c r="AM69" s="16" t="s">
        <v>8</v>
      </c>
      <c r="AO69" s="32" t="s">
        <v>12</v>
      </c>
      <c r="AP69" s="235"/>
      <c r="AQ69" s="185"/>
      <c r="AR69" s="59"/>
      <c r="AS69" s="59"/>
    </row>
    <row r="70" spans="2:45" x14ac:dyDescent="0.3">
      <c r="B70" s="121">
        <f t="shared" ref="B70:B72" si="12">$V$67</f>
        <v>0</v>
      </c>
      <c r="C70" s="121">
        <f t="shared" si="10"/>
        <v>0</v>
      </c>
      <c r="D70" s="120"/>
      <c r="E70" s="120"/>
      <c r="F70" s="120"/>
      <c r="G70" s="120"/>
      <c r="H70" s="120"/>
      <c r="I70" s="120"/>
      <c r="J70" s="122"/>
      <c r="K70" s="120"/>
      <c r="L70" s="120"/>
      <c r="M70" s="120"/>
      <c r="N70" s="14"/>
      <c r="R70" s="188" t="s">
        <v>64</v>
      </c>
      <c r="S70" s="187"/>
      <c r="T70" s="186"/>
      <c r="U70" s="189"/>
      <c r="V70" s="59"/>
      <c r="Y70" s="121">
        <f t="shared" ref="Y70:Y72" si="13">$AS$67</f>
        <v>0</v>
      </c>
      <c r="Z70" s="120"/>
      <c r="AA70" s="120"/>
      <c r="AB70" s="120"/>
      <c r="AC70" s="120"/>
      <c r="AD70" s="120"/>
      <c r="AE70" s="120"/>
      <c r="AF70" s="120"/>
      <c r="AG70" s="122"/>
      <c r="AH70" s="120"/>
      <c r="AI70" s="120"/>
      <c r="AJ70" s="120"/>
      <c r="AK70" s="14"/>
      <c r="AO70" s="188" t="s">
        <v>64</v>
      </c>
      <c r="AP70" s="187"/>
      <c r="AQ70" s="186"/>
      <c r="AR70" s="189"/>
      <c r="AS70" s="59"/>
    </row>
    <row r="71" spans="2:45" x14ac:dyDescent="0.3">
      <c r="B71" s="121">
        <f t="shared" si="12"/>
        <v>0</v>
      </c>
      <c r="C71" s="121">
        <f t="shared" si="10"/>
        <v>0</v>
      </c>
      <c r="D71" s="120"/>
      <c r="E71" s="120"/>
      <c r="F71" s="120"/>
      <c r="G71" s="120"/>
      <c r="H71" s="120"/>
      <c r="I71" s="120"/>
      <c r="J71" s="122"/>
      <c r="K71" s="120"/>
      <c r="L71" s="123"/>
      <c r="M71" s="119"/>
      <c r="N71" s="14"/>
      <c r="R71" s="188" t="s">
        <v>64</v>
      </c>
      <c r="S71" s="191"/>
      <c r="T71" s="192"/>
      <c r="U71" s="59"/>
      <c r="V71" s="189"/>
      <c r="Y71" s="121">
        <f t="shared" si="13"/>
        <v>0</v>
      </c>
      <c r="Z71" s="120"/>
      <c r="AA71" s="120"/>
      <c r="AB71" s="120"/>
      <c r="AC71" s="120"/>
      <c r="AD71" s="120"/>
      <c r="AE71" s="120"/>
      <c r="AF71" s="120"/>
      <c r="AG71" s="122"/>
      <c r="AH71" s="120"/>
      <c r="AI71" s="123"/>
      <c r="AJ71" s="119"/>
      <c r="AK71" s="14"/>
      <c r="AO71" s="188" t="s">
        <v>64</v>
      </c>
      <c r="AP71" s="191"/>
      <c r="AQ71" s="192"/>
      <c r="AR71" s="59"/>
      <c r="AS71" s="189"/>
    </row>
    <row r="72" spans="2:45" x14ac:dyDescent="0.3">
      <c r="B72" s="121">
        <f t="shared" si="12"/>
        <v>0</v>
      </c>
      <c r="C72" s="121">
        <f t="shared" si="10"/>
        <v>0</v>
      </c>
      <c r="D72" s="120"/>
      <c r="E72" s="120"/>
      <c r="F72" s="120"/>
      <c r="G72" s="120"/>
      <c r="H72" s="120"/>
      <c r="I72" s="120"/>
      <c r="J72" s="120"/>
      <c r="K72" s="122"/>
      <c r="L72" s="123"/>
      <c r="M72" s="119"/>
      <c r="N72" s="14"/>
      <c r="O72" s="20"/>
      <c r="R72" s="188" t="s">
        <v>64</v>
      </c>
      <c r="S72" s="191"/>
      <c r="T72" s="192"/>
      <c r="U72" s="2"/>
      <c r="V72" s="1"/>
      <c r="Y72" s="121">
        <f t="shared" si="13"/>
        <v>0</v>
      </c>
      <c r="Z72" s="120"/>
      <c r="AA72" s="120"/>
      <c r="AB72" s="120"/>
      <c r="AC72" s="120"/>
      <c r="AD72" s="120"/>
      <c r="AE72" s="120"/>
      <c r="AF72" s="120"/>
      <c r="AG72" s="120"/>
      <c r="AH72" s="122"/>
      <c r="AI72" s="123"/>
      <c r="AJ72" s="119"/>
      <c r="AK72" s="14"/>
      <c r="AL72" s="20"/>
      <c r="AO72" s="188" t="s">
        <v>64</v>
      </c>
      <c r="AP72" s="191"/>
      <c r="AQ72" s="192"/>
      <c r="AR72" s="2"/>
      <c r="AS72" s="1"/>
    </row>
    <row r="73" spans="2:45" ht="15" thickBot="1" x14ac:dyDescent="0.35">
      <c r="R73" s="211" t="s">
        <v>8</v>
      </c>
      <c r="S73" s="193"/>
      <c r="T73" s="194"/>
      <c r="U73" s="29"/>
      <c r="V73" s="29"/>
      <c r="AO73" s="211" t="s">
        <v>8</v>
      </c>
      <c r="AP73" s="193"/>
      <c r="AQ73" s="194"/>
      <c r="AR73" s="29"/>
      <c r="AS73" s="29"/>
    </row>
    <row r="74" spans="2:45" ht="28.2" thickBot="1" x14ac:dyDescent="0.35">
      <c r="R74" s="57" t="s">
        <v>5</v>
      </c>
      <c r="S74" s="109"/>
      <c r="T74" s="58"/>
      <c r="U74" s="222" t="s">
        <v>9</v>
      </c>
      <c r="V74" s="110" t="s">
        <v>86</v>
      </c>
      <c r="AO74" s="57" t="s">
        <v>5</v>
      </c>
      <c r="AP74" s="109"/>
      <c r="AQ74" s="58"/>
      <c r="AR74" s="222" t="s">
        <v>9</v>
      </c>
      <c r="AS74" s="110" t="s">
        <v>86</v>
      </c>
    </row>
    <row r="75" spans="2:45" x14ac:dyDescent="0.3">
      <c r="R75" s="47" t="s">
        <v>39</v>
      </c>
      <c r="S75" s="48"/>
      <c r="T75" s="51"/>
      <c r="U75" s="204">
        <v>24</v>
      </c>
      <c r="V75" s="198"/>
      <c r="AO75" s="47" t="s">
        <v>39</v>
      </c>
      <c r="AP75" s="48"/>
      <c r="AQ75" s="51"/>
      <c r="AR75" s="204">
        <v>24</v>
      </c>
      <c r="AS75" s="198"/>
    </row>
    <row r="76" spans="2:45" x14ac:dyDescent="0.3">
      <c r="R76" s="32" t="s">
        <v>12</v>
      </c>
      <c r="S76" s="236"/>
      <c r="T76" s="12"/>
      <c r="U76" s="59"/>
      <c r="V76" s="59"/>
      <c r="AO76" s="32" t="s">
        <v>12</v>
      </c>
      <c r="AP76" s="236"/>
      <c r="AQ76" s="12"/>
      <c r="AR76" s="59"/>
      <c r="AS76" s="59"/>
    </row>
    <row r="77" spans="2:45" x14ac:dyDescent="0.3">
      <c r="R77" s="188" t="s">
        <v>64</v>
      </c>
      <c r="S77" s="187"/>
      <c r="T77" s="186"/>
      <c r="U77" s="59"/>
      <c r="V77" s="59"/>
      <c r="AO77" s="188" t="s">
        <v>64</v>
      </c>
      <c r="AP77" s="187"/>
      <c r="AQ77" s="186"/>
      <c r="AR77" s="59"/>
      <c r="AS77" s="59"/>
    </row>
    <row r="78" spans="2:45" ht="15" thickBot="1" x14ac:dyDescent="0.35">
      <c r="R78" s="211" t="s">
        <v>8</v>
      </c>
      <c r="S78" s="197"/>
      <c r="T78" s="194"/>
      <c r="U78" s="29"/>
      <c r="V78" s="29"/>
      <c r="AO78" s="211" t="s">
        <v>8</v>
      </c>
      <c r="AP78" s="197"/>
      <c r="AQ78" s="194"/>
      <c r="AR78" s="29"/>
      <c r="AS78" s="29"/>
    </row>
  </sheetData>
  <mergeCells count="42">
    <mergeCell ref="T36:U36"/>
    <mergeCell ref="X27:AA27"/>
    <mergeCell ref="AB27:AF27"/>
    <mergeCell ref="AG27:AJ27"/>
    <mergeCell ref="AK27:AM27"/>
    <mergeCell ref="AG28:AJ28"/>
    <mergeCell ref="X30:AA30"/>
    <mergeCell ref="AB30:AF30"/>
    <mergeCell ref="AG30:AJ30"/>
    <mergeCell ref="AK30:AM30"/>
    <mergeCell ref="AG26:AJ26"/>
    <mergeCell ref="X20:AA20"/>
    <mergeCell ref="AB20:AF20"/>
    <mergeCell ref="AG20:AJ20"/>
    <mergeCell ref="AK20:AM20"/>
    <mergeCell ref="X23:AA23"/>
    <mergeCell ref="AB23:AF23"/>
    <mergeCell ref="AG23:AJ23"/>
    <mergeCell ref="AK23:AM23"/>
    <mergeCell ref="AG24:AJ24"/>
    <mergeCell ref="X25:AA25"/>
    <mergeCell ref="AB25:AF25"/>
    <mergeCell ref="AG25:AJ25"/>
    <mergeCell ref="AK25:AM25"/>
    <mergeCell ref="X19:AA19"/>
    <mergeCell ref="AB19:AF19"/>
    <mergeCell ref="AG19:AJ19"/>
    <mergeCell ref="AK19:AM19"/>
    <mergeCell ref="A15:P15"/>
    <mergeCell ref="Q15:S15"/>
    <mergeCell ref="U15:W15"/>
    <mergeCell ref="X15:AF15"/>
    <mergeCell ref="X17:AA17"/>
    <mergeCell ref="AB17:AF17"/>
    <mergeCell ref="AG17:AJ17"/>
    <mergeCell ref="AK17:AM17"/>
    <mergeCell ref="AG18:AJ18"/>
    <mergeCell ref="AP15:AR15"/>
    <mergeCell ref="X16:AA16"/>
    <mergeCell ref="AB16:AF16"/>
    <mergeCell ref="AG16:AJ16"/>
    <mergeCell ref="AK16:AM16"/>
  </mergeCells>
  <pageMargins left="0.7" right="0.7" top="0.75" bottom="0.75" header="0.3" footer="0.3"/>
  <pageSetup paperSize="9" fitToHeight="0"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9AFDF-DA4B-421B-8BCB-70634F30A2F0}">
  <sheetPr>
    <pageSetUpPr fitToPage="1"/>
  </sheetPr>
  <dimension ref="A1:AT78"/>
  <sheetViews>
    <sheetView tabSelected="1" topLeftCell="T56" zoomScaleNormal="100" workbookViewId="0">
      <selection activeCell="V75" sqref="V75"/>
    </sheetView>
  </sheetViews>
  <sheetFormatPr defaultColWidth="8.77734375" defaultRowHeight="14.4" x14ac:dyDescent="0.3"/>
  <cols>
    <col min="1" max="1" width="2.33203125" customWidth="1"/>
    <col min="2" max="15" width="3" customWidth="1"/>
    <col min="16" max="16" width="10.77734375" customWidth="1"/>
    <col min="17" max="17" width="19.109375" customWidth="1"/>
    <col min="18" max="18" width="21.33203125" customWidth="1"/>
    <col min="19" max="19" width="5" customWidth="1"/>
    <col min="20" max="20" width="20.6640625" customWidth="1"/>
    <col min="21" max="21" width="11.77734375" customWidth="1"/>
    <col min="22" max="22" width="20" customWidth="1"/>
    <col min="23" max="23" width="10.33203125" customWidth="1"/>
    <col min="24" max="24" width="4.33203125" customWidth="1"/>
    <col min="25" max="38" width="3" customWidth="1"/>
    <col min="39" max="39" width="13.33203125" customWidth="1"/>
    <col min="40" max="40" width="31.33203125" customWidth="1"/>
    <col min="41" max="41" width="20.77734375" customWidth="1"/>
    <col min="42" max="42" width="9.6640625" style="132" customWidth="1"/>
    <col min="43" max="43" width="8.77734375" style="132"/>
    <col min="44" max="44" width="13.44140625" style="132" customWidth="1"/>
    <col min="45" max="45" width="20" customWidth="1"/>
    <col min="46" max="46" width="2.44140625" customWidth="1"/>
  </cols>
  <sheetData>
    <row r="1" spans="1:46" ht="19.8" x14ac:dyDescent="0.4">
      <c r="A1" s="242" t="s">
        <v>87</v>
      </c>
      <c r="B1" s="243"/>
      <c r="C1" s="244"/>
      <c r="D1" s="244"/>
      <c r="E1" s="245"/>
      <c r="F1" s="245"/>
      <c r="G1" s="245"/>
      <c r="H1" s="245"/>
      <c r="I1" s="245"/>
      <c r="J1" s="245"/>
      <c r="K1" s="245"/>
      <c r="L1" s="245"/>
      <c r="M1" s="245"/>
      <c r="N1" s="245"/>
      <c r="O1" s="245"/>
      <c r="P1" s="245"/>
      <c r="Q1" s="245"/>
      <c r="R1" s="245"/>
      <c r="S1" s="245"/>
      <c r="T1" s="245"/>
      <c r="U1" s="245"/>
      <c r="V1" s="245"/>
      <c r="W1" s="245"/>
      <c r="X1" s="245"/>
      <c r="Y1" s="245"/>
      <c r="Z1" s="245"/>
      <c r="AA1" s="245"/>
      <c r="AB1" s="245"/>
      <c r="AC1" s="245"/>
      <c r="AD1" s="245"/>
      <c r="AE1" s="245"/>
      <c r="AF1" s="245"/>
      <c r="AG1" s="245"/>
      <c r="AH1" s="245"/>
      <c r="AI1" s="245"/>
      <c r="AJ1" s="245"/>
      <c r="AK1" s="245"/>
      <c r="AL1" s="245"/>
      <c r="AM1" s="245"/>
      <c r="AN1" s="245"/>
      <c r="AO1" s="245"/>
      <c r="AP1" s="245"/>
      <c r="AQ1" s="245"/>
      <c r="AR1" s="245"/>
      <c r="AS1" s="245"/>
      <c r="AT1" s="246"/>
    </row>
    <row r="2" spans="1:46" ht="18" customHeight="1" x14ac:dyDescent="0.3">
      <c r="A2" s="247" t="s">
        <v>79</v>
      </c>
      <c r="B2" s="14"/>
      <c r="C2" s="276"/>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248"/>
    </row>
    <row r="3" spans="1:46" ht="18" customHeight="1" x14ac:dyDescent="0.3">
      <c r="A3" s="249" t="s">
        <v>118</v>
      </c>
      <c r="B3" s="14"/>
      <c r="C3" s="276"/>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248"/>
    </row>
    <row r="4" spans="1:46" ht="18" customHeight="1" x14ac:dyDescent="0.3">
      <c r="A4" s="249" t="s">
        <v>120</v>
      </c>
      <c r="B4" s="14"/>
      <c r="C4" s="276"/>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248"/>
    </row>
    <row r="5" spans="1:46" ht="18" customHeight="1" x14ac:dyDescent="0.3">
      <c r="A5" s="249" t="s">
        <v>119</v>
      </c>
      <c r="B5" s="14"/>
      <c r="C5" s="276"/>
      <c r="D5" s="276"/>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248"/>
    </row>
    <row r="6" spans="1:46" ht="18" customHeight="1" x14ac:dyDescent="0.3">
      <c r="A6" s="249" t="s">
        <v>121</v>
      </c>
      <c r="B6" s="14"/>
      <c r="C6" s="276"/>
      <c r="D6" s="276"/>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248"/>
    </row>
    <row r="7" spans="1:46" ht="18" customHeight="1" x14ac:dyDescent="0.3">
      <c r="A7" s="249" t="s">
        <v>122</v>
      </c>
      <c r="B7" s="14"/>
      <c r="C7" s="276"/>
      <c r="D7" s="276"/>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248"/>
    </row>
    <row r="8" spans="1:46" ht="18" customHeight="1" x14ac:dyDescent="0.3">
      <c r="A8" s="250" t="s">
        <v>91</v>
      </c>
      <c r="B8" s="14"/>
      <c r="C8" s="276"/>
      <c r="D8" s="276"/>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248"/>
    </row>
    <row r="9" spans="1:46" ht="18" customHeight="1" x14ac:dyDescent="0.3">
      <c r="A9" s="249" t="s">
        <v>95</v>
      </c>
      <c r="B9" s="14"/>
      <c r="C9" s="276"/>
      <c r="D9" s="276"/>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248"/>
    </row>
    <row r="10" spans="1:46" ht="18" customHeight="1" thickBot="1" x14ac:dyDescent="0.35">
      <c r="A10" s="253"/>
      <c r="B10" s="251"/>
      <c r="C10" s="251"/>
      <c r="D10" s="251"/>
      <c r="E10" s="251"/>
      <c r="F10" s="251"/>
      <c r="G10" s="251"/>
      <c r="H10" s="251"/>
      <c r="I10" s="251"/>
      <c r="J10" s="251"/>
      <c r="K10" s="251"/>
      <c r="L10" s="251"/>
      <c r="M10" s="251"/>
      <c r="N10" s="251"/>
      <c r="O10" s="251"/>
      <c r="P10" s="251"/>
      <c r="Q10" s="251"/>
      <c r="R10" s="251"/>
      <c r="S10" s="251"/>
      <c r="T10" s="251"/>
      <c r="U10" s="251"/>
      <c r="V10" s="251"/>
      <c r="W10" s="251"/>
      <c r="X10" s="251"/>
      <c r="Y10" s="251"/>
      <c r="Z10" s="251"/>
      <c r="AA10" s="251"/>
      <c r="AB10" s="251"/>
      <c r="AC10" s="251"/>
      <c r="AD10" s="251"/>
      <c r="AE10" s="251"/>
      <c r="AF10" s="251"/>
      <c r="AG10" s="251"/>
      <c r="AH10" s="251"/>
      <c r="AI10" s="251"/>
      <c r="AJ10" s="251"/>
      <c r="AK10" s="251"/>
      <c r="AL10" s="251"/>
      <c r="AM10" s="251"/>
      <c r="AN10" s="251"/>
      <c r="AO10" s="251"/>
      <c r="AP10" s="251"/>
      <c r="AQ10" s="251"/>
      <c r="AR10" s="251"/>
      <c r="AS10" s="251"/>
      <c r="AT10" s="252"/>
    </row>
    <row r="11" spans="1:46" x14ac:dyDescent="0.3">
      <c r="AP11"/>
      <c r="AQ11"/>
      <c r="AR11"/>
    </row>
    <row r="12" spans="1:46" ht="23.4" x14ac:dyDescent="0.45">
      <c r="A12" s="202" t="s">
        <v>61</v>
      </c>
      <c r="AP12" s="275"/>
      <c r="AQ12" s="275"/>
    </row>
    <row r="13" spans="1:46" x14ac:dyDescent="0.3">
      <c r="AN13" s="132"/>
    </row>
    <row r="14" spans="1:46" ht="15.6" x14ac:dyDescent="0.3">
      <c r="A14" s="78" t="s">
        <v>39</v>
      </c>
      <c r="B14" s="77"/>
      <c r="C14" s="77"/>
      <c r="D14" s="77"/>
      <c r="E14" s="77"/>
      <c r="F14" s="77"/>
      <c r="G14" s="77"/>
      <c r="H14" s="77"/>
      <c r="I14" s="77"/>
      <c r="J14" s="77"/>
      <c r="K14" s="77"/>
      <c r="L14" s="77"/>
      <c r="M14" s="77"/>
      <c r="N14" s="77"/>
      <c r="O14" s="77"/>
      <c r="P14" s="77"/>
      <c r="Q14" s="77"/>
      <c r="R14" s="77"/>
      <c r="S14" s="77"/>
      <c r="T14" s="77"/>
      <c r="U14" s="77"/>
      <c r="V14" s="77"/>
      <c r="W14" s="77"/>
      <c r="X14" s="77"/>
      <c r="Y14" s="77"/>
      <c r="Z14" s="77"/>
      <c r="AA14" s="77"/>
      <c r="AB14" s="77"/>
      <c r="AC14" s="77"/>
      <c r="AD14" s="77"/>
      <c r="AE14" s="77"/>
      <c r="AF14" s="77"/>
      <c r="AG14" s="77"/>
      <c r="AH14" s="77"/>
      <c r="AI14" s="77"/>
      <c r="AJ14" s="77"/>
      <c r="AK14" s="77"/>
      <c r="AL14" s="77"/>
      <c r="AM14" s="77"/>
      <c r="AN14" s="77"/>
      <c r="AO14" s="77"/>
      <c r="AP14" s="151"/>
      <c r="AQ14" s="151"/>
      <c r="AR14" s="152"/>
    </row>
    <row r="15" spans="1:46" ht="15.45" customHeight="1" x14ac:dyDescent="0.3">
      <c r="A15" s="293" t="s">
        <v>15</v>
      </c>
      <c r="B15" s="294"/>
      <c r="C15" s="294"/>
      <c r="D15" s="294"/>
      <c r="E15" s="294"/>
      <c r="F15" s="294"/>
      <c r="G15" s="294"/>
      <c r="H15" s="294"/>
      <c r="I15" s="294"/>
      <c r="J15" s="294"/>
      <c r="K15" s="294"/>
      <c r="L15" s="294"/>
      <c r="M15" s="294"/>
      <c r="N15" s="294"/>
      <c r="O15" s="294"/>
      <c r="P15" s="295"/>
      <c r="Q15" s="296" t="s">
        <v>16</v>
      </c>
      <c r="R15" s="297"/>
      <c r="S15" s="298"/>
      <c r="T15" s="65" t="s">
        <v>41</v>
      </c>
      <c r="U15" s="299" t="s">
        <v>17</v>
      </c>
      <c r="V15" s="299"/>
      <c r="W15" s="300"/>
      <c r="X15" s="309" t="s">
        <v>42</v>
      </c>
      <c r="Y15" s="309"/>
      <c r="Z15" s="309"/>
      <c r="AA15" s="309"/>
      <c r="AB15" s="309"/>
      <c r="AC15" s="309"/>
      <c r="AD15" s="309"/>
      <c r="AE15" s="309"/>
      <c r="AF15" s="309"/>
      <c r="AG15" s="145" t="s">
        <v>45</v>
      </c>
      <c r="AH15" s="145"/>
      <c r="AI15" s="145"/>
      <c r="AJ15" s="145"/>
      <c r="AK15" s="166"/>
      <c r="AL15" s="166"/>
      <c r="AM15" s="166"/>
      <c r="AN15" s="145" t="s">
        <v>51</v>
      </c>
      <c r="AO15" s="125" t="s">
        <v>46</v>
      </c>
      <c r="AP15" s="327" t="s">
        <v>48</v>
      </c>
      <c r="AQ15" s="327"/>
      <c r="AR15" s="328"/>
    </row>
    <row r="16" spans="1:46" ht="15.45" customHeight="1" x14ac:dyDescent="0.3">
      <c r="B16" s="34"/>
      <c r="C16" s="34"/>
      <c r="D16" s="34"/>
      <c r="E16" s="34"/>
      <c r="F16" s="34"/>
      <c r="G16" s="34"/>
      <c r="H16" s="34"/>
      <c r="I16" s="34"/>
      <c r="J16" s="34"/>
      <c r="K16" s="34"/>
      <c r="P16" s="1"/>
      <c r="Q16" s="82"/>
      <c r="R16" s="83"/>
      <c r="S16" s="19"/>
      <c r="U16" s="108" t="s">
        <v>6</v>
      </c>
      <c r="V16" s="108" t="s">
        <v>7</v>
      </c>
      <c r="W16" s="108" t="s">
        <v>18</v>
      </c>
      <c r="X16" s="301" t="s">
        <v>43</v>
      </c>
      <c r="Y16" s="301"/>
      <c r="Z16" s="301"/>
      <c r="AA16" s="301"/>
      <c r="AB16" s="301" t="s">
        <v>44</v>
      </c>
      <c r="AC16" s="301"/>
      <c r="AD16" s="301"/>
      <c r="AE16" s="301"/>
      <c r="AF16" s="301"/>
      <c r="AG16" s="302" t="s">
        <v>6</v>
      </c>
      <c r="AH16" s="302"/>
      <c r="AI16" s="302"/>
      <c r="AJ16" s="321"/>
      <c r="AK16" s="321" t="s">
        <v>7</v>
      </c>
      <c r="AL16" s="322"/>
      <c r="AM16" s="323"/>
      <c r="AN16" s="124"/>
      <c r="AO16" s="81"/>
      <c r="AP16" s="137" t="s">
        <v>6</v>
      </c>
      <c r="AQ16" s="147" t="s">
        <v>7</v>
      </c>
      <c r="AR16" s="147" t="s">
        <v>18</v>
      </c>
    </row>
    <row r="17" spans="1:45" ht="15.45" customHeight="1" x14ac:dyDescent="0.3">
      <c r="A17" s="85" t="s">
        <v>19</v>
      </c>
      <c r="B17" s="86"/>
      <c r="C17" s="86"/>
      <c r="D17" s="86"/>
      <c r="E17" s="86"/>
      <c r="F17" s="86"/>
      <c r="G17" s="86"/>
      <c r="H17" s="86"/>
      <c r="I17" s="87"/>
      <c r="J17" s="87"/>
      <c r="K17" s="88"/>
      <c r="L17" s="111" t="s">
        <v>20</v>
      </c>
      <c r="M17" s="30"/>
      <c r="N17" s="30"/>
      <c r="O17" s="30"/>
      <c r="P17" s="80"/>
      <c r="Q17" s="30" t="s">
        <v>21</v>
      </c>
      <c r="R17" s="30"/>
      <c r="S17" s="80"/>
      <c r="T17" s="30" t="s">
        <v>22</v>
      </c>
      <c r="U17" s="128">
        <f>Condition_stage2_FOREST_Sol!U17</f>
        <v>0.31</v>
      </c>
      <c r="V17" s="128">
        <f>Condition_stage2_FOREST_Sol!V17</f>
        <v>0.28999999999999998</v>
      </c>
      <c r="W17" s="128">
        <f>Condition_stage2_FOREST_Sol!W17</f>
        <v>-2.0000000000000018E-2</v>
      </c>
      <c r="X17" s="303">
        <f>Condition_stage2_FOREST_Sol!X17</f>
        <v>-0.25</v>
      </c>
      <c r="Y17" s="304"/>
      <c r="Z17" s="304"/>
      <c r="AA17" s="305"/>
      <c r="AB17" s="304">
        <f>Condition_stage2_FOREST_Sol!AB17</f>
        <v>0.4</v>
      </c>
      <c r="AC17" s="304"/>
      <c r="AD17" s="304"/>
      <c r="AE17" s="304"/>
      <c r="AF17" s="305"/>
      <c r="AG17" s="306">
        <f>Condition_stage2_FOREST_Sol!AG17</f>
        <v>0.65500000000000003</v>
      </c>
      <c r="AH17" s="307"/>
      <c r="AI17" s="307"/>
      <c r="AJ17" s="307"/>
      <c r="AK17" s="334">
        <f>Condition_stage2_FOREST_Sol!AK17</f>
        <v>0.64500000000000002</v>
      </c>
      <c r="AL17" s="335"/>
      <c r="AM17" s="336"/>
      <c r="AN17" s="146">
        <f>Condition_stage2_FOREST_Sol!AN17</f>
        <v>-1.0000000000000009E-2</v>
      </c>
      <c r="AO17" s="81">
        <v>0.17</v>
      </c>
      <c r="AP17" s="130">
        <v>0.11135000000000002</v>
      </c>
      <c r="AQ17" s="130">
        <v>0.11050000000000001</v>
      </c>
      <c r="AR17" s="133">
        <v>-8.5000000000000353E-4</v>
      </c>
    </row>
    <row r="18" spans="1:45" ht="15.45" customHeight="1" x14ac:dyDescent="0.3">
      <c r="A18" s="89"/>
      <c r="B18" s="66"/>
      <c r="C18" s="66"/>
      <c r="D18" s="66"/>
      <c r="E18" s="66"/>
      <c r="F18" s="66"/>
      <c r="G18" s="66"/>
      <c r="H18" s="66"/>
      <c r="I18" s="69"/>
      <c r="J18" s="69"/>
      <c r="K18" s="67"/>
      <c r="L18" s="82"/>
      <c r="M18" s="83"/>
      <c r="N18" s="83"/>
      <c r="O18" s="83"/>
      <c r="P18" s="19"/>
      <c r="Q18" s="83"/>
      <c r="R18" s="83"/>
      <c r="S18" s="19"/>
      <c r="T18" s="83"/>
      <c r="U18" s="108"/>
      <c r="V18" s="108"/>
      <c r="W18" s="108"/>
      <c r="X18" s="127"/>
      <c r="AA18" s="126"/>
      <c r="AF18" s="126"/>
      <c r="AG18" s="310"/>
      <c r="AH18" s="311"/>
      <c r="AI18" s="311"/>
      <c r="AJ18" s="311"/>
      <c r="AK18" s="131"/>
      <c r="AL18" s="132"/>
      <c r="AM18" s="133"/>
      <c r="AN18" s="132"/>
      <c r="AO18" s="17"/>
      <c r="AP18" s="160"/>
      <c r="AQ18" s="160"/>
      <c r="AR18" s="159"/>
    </row>
    <row r="19" spans="1:45" ht="15.45" customHeight="1" x14ac:dyDescent="0.3">
      <c r="A19" s="89"/>
      <c r="B19" s="68"/>
      <c r="C19" s="69"/>
      <c r="D19" s="70"/>
      <c r="E19" s="71"/>
      <c r="F19" s="72"/>
      <c r="G19" s="72"/>
      <c r="H19" s="69"/>
      <c r="I19" s="69"/>
      <c r="J19" s="69"/>
      <c r="K19" s="67"/>
      <c r="L19" s="262" t="s">
        <v>23</v>
      </c>
      <c r="M19" s="102"/>
      <c r="N19" s="102"/>
      <c r="O19" s="102"/>
      <c r="P19" s="103"/>
      <c r="Q19" s="104" t="s">
        <v>24</v>
      </c>
      <c r="R19" s="105"/>
      <c r="S19" s="106"/>
      <c r="T19" s="105" t="s">
        <v>25</v>
      </c>
      <c r="U19" s="129">
        <f>Condition_stage2_FOREST_Sol!U19</f>
        <v>100</v>
      </c>
      <c r="V19" s="267">
        <f>Condition_stage2_FOREST_Sol!V19</f>
        <v>79.86666666666666</v>
      </c>
      <c r="W19" s="267">
        <f>Condition_stage2_FOREST_Sol!W19</f>
        <v>-20.13333333333334</v>
      </c>
      <c r="X19" s="329">
        <f>Condition_stage2_FOREST_Sol!X19</f>
        <v>0</v>
      </c>
      <c r="Y19" s="330"/>
      <c r="Z19" s="330"/>
      <c r="AA19" s="331"/>
      <c r="AB19" s="330">
        <f>Condition_stage2_FOREST_Sol!AB19</f>
        <v>250</v>
      </c>
      <c r="AC19" s="330"/>
      <c r="AD19" s="330"/>
      <c r="AE19" s="330"/>
      <c r="AF19" s="331"/>
      <c r="AG19" s="332">
        <f>Condition_stage2_FOREST_Sol!AG19</f>
        <v>0.40000000000000013</v>
      </c>
      <c r="AH19" s="333"/>
      <c r="AI19" s="333"/>
      <c r="AJ19" s="333"/>
      <c r="AK19" s="316">
        <f>Condition_stage2_FOREST_Sol!AK19</f>
        <v>0.31946666666666673</v>
      </c>
      <c r="AL19" s="317"/>
      <c r="AM19" s="318"/>
      <c r="AN19" s="263">
        <f>Condition_stage2_FOREST_Sol!AN19</f>
        <v>-8.0533333333333401E-2</v>
      </c>
      <c r="AO19" s="107">
        <v>0.08</v>
      </c>
      <c r="AP19" s="135">
        <f>V75</f>
        <v>3.2000000000000008E-2</v>
      </c>
      <c r="AQ19" s="135">
        <f>AS75</f>
        <v>2.5557333333333331E-2</v>
      </c>
      <c r="AR19" s="264">
        <f>AQ19-AP19</f>
        <v>-6.4426666666666764E-3</v>
      </c>
    </row>
    <row r="20" spans="1:45" ht="15.45" customHeight="1" x14ac:dyDescent="0.3">
      <c r="A20" s="89"/>
      <c r="B20" s="69"/>
      <c r="C20" s="69"/>
      <c r="D20" s="69"/>
      <c r="E20" s="69"/>
      <c r="F20" s="69"/>
      <c r="G20" s="69"/>
      <c r="H20" s="69"/>
      <c r="I20" s="69"/>
      <c r="J20" s="69"/>
      <c r="K20" s="67"/>
      <c r="L20" s="127"/>
      <c r="P20" s="126"/>
      <c r="Q20" s="111" t="s">
        <v>26</v>
      </c>
      <c r="R20" s="30"/>
      <c r="S20" s="80"/>
      <c r="T20" s="30" t="s">
        <v>27</v>
      </c>
      <c r="U20" s="128">
        <f>Condition_stage2_FOREST_Sol!U20</f>
        <v>18</v>
      </c>
      <c r="V20" s="128">
        <f>Condition_stage2_FOREST_Sol!V20</f>
        <v>17</v>
      </c>
      <c r="W20" s="128">
        <f>Condition_stage2_FOREST_Sol!W20</f>
        <v>-1</v>
      </c>
      <c r="X20" s="303">
        <f>Condition_stage2_FOREST_Sol!X20</f>
        <v>4</v>
      </c>
      <c r="Y20" s="304"/>
      <c r="Z20" s="304"/>
      <c r="AA20" s="305"/>
      <c r="AB20" s="304">
        <f>Condition_stage2_FOREST_Sol!AB20</f>
        <v>40</v>
      </c>
      <c r="AC20" s="304"/>
      <c r="AD20" s="304"/>
      <c r="AE20" s="304"/>
      <c r="AF20" s="305"/>
      <c r="AG20" s="306">
        <f>Condition_stage2_FOREST_Sol!AG20</f>
        <v>0.38888888888888884</v>
      </c>
      <c r="AH20" s="307"/>
      <c r="AI20" s="307"/>
      <c r="AJ20" s="307"/>
      <c r="AK20" s="334">
        <f>Condition_stage2_FOREST_Sol!AK20</f>
        <v>0.36111111111111116</v>
      </c>
      <c r="AL20" s="335"/>
      <c r="AM20" s="336"/>
      <c r="AN20" s="146">
        <f>Condition_stage2_FOREST_Sol!AN20</f>
        <v>-2.7777777777777679E-2</v>
      </c>
      <c r="AO20" s="156">
        <v>0.08</v>
      </c>
      <c r="AP20" s="134">
        <v>3.1111111111111114E-2</v>
      </c>
      <c r="AQ20" s="134">
        <v>2.8799999999999999E-2</v>
      </c>
      <c r="AR20" s="133">
        <v>-2.3111111111111145E-3</v>
      </c>
    </row>
    <row r="21" spans="1:45" ht="15.45" customHeight="1" x14ac:dyDescent="0.3">
      <c r="A21" s="89"/>
      <c r="B21" s="69"/>
      <c r="C21" s="69"/>
      <c r="D21" s="69"/>
      <c r="E21" s="69"/>
      <c r="F21" s="69"/>
      <c r="G21" s="69"/>
      <c r="H21" s="69"/>
      <c r="I21" s="69"/>
      <c r="J21" s="69"/>
      <c r="K21" s="67"/>
      <c r="P21" s="126"/>
      <c r="S21" s="126"/>
      <c r="T21" s="17"/>
      <c r="U21" s="270"/>
      <c r="V21" s="270"/>
      <c r="W21" s="221"/>
      <c r="X21" s="220"/>
      <c r="Y21" s="220"/>
      <c r="Z21" s="220"/>
      <c r="AA21" s="221"/>
      <c r="AB21" s="220"/>
      <c r="AC21" s="220"/>
      <c r="AD21" s="220"/>
      <c r="AE21" s="220"/>
      <c r="AF21" s="221"/>
      <c r="AG21" s="238"/>
      <c r="AH21" s="238"/>
      <c r="AI21" s="238"/>
      <c r="AJ21" s="237"/>
      <c r="AK21" s="238"/>
      <c r="AL21" s="238"/>
      <c r="AM21" s="237"/>
      <c r="AN21" s="238"/>
      <c r="AO21" s="156"/>
      <c r="AP21" s="134"/>
      <c r="AQ21" s="134"/>
      <c r="AR21" s="133"/>
    </row>
    <row r="22" spans="1:45" ht="15.45" customHeight="1" x14ac:dyDescent="0.3">
      <c r="A22" s="90"/>
      <c r="B22" s="91"/>
      <c r="C22" s="91"/>
      <c r="D22" s="91"/>
      <c r="E22" s="91"/>
      <c r="F22" s="91"/>
      <c r="G22" s="91"/>
      <c r="H22" s="91"/>
      <c r="I22" s="91"/>
      <c r="J22" s="91"/>
      <c r="K22" s="92"/>
      <c r="L22" s="268" t="s">
        <v>47</v>
      </c>
      <c r="M22" s="269"/>
      <c r="N22" s="269"/>
      <c r="O22" s="269"/>
      <c r="P22" s="269"/>
      <c r="Q22" s="269"/>
      <c r="R22" s="269"/>
      <c r="S22" s="269"/>
      <c r="T22" s="269"/>
      <c r="U22" s="269"/>
      <c r="V22" s="269"/>
      <c r="W22" s="269"/>
      <c r="X22" s="269"/>
      <c r="Y22" s="269"/>
      <c r="Z22" s="269"/>
      <c r="AA22" s="269"/>
      <c r="AB22" s="269"/>
      <c r="AC22" s="269"/>
      <c r="AD22" s="269"/>
      <c r="AE22" s="269"/>
      <c r="AF22" s="269"/>
      <c r="AG22" s="269"/>
      <c r="AH22" s="269"/>
      <c r="AI22" s="269"/>
      <c r="AJ22" s="269"/>
      <c r="AK22" s="269"/>
      <c r="AL22" s="269"/>
      <c r="AM22" s="269"/>
      <c r="AN22" s="269"/>
      <c r="AO22" s="4">
        <f>SUM(AO17,AO19,AO20)</f>
        <v>0.33</v>
      </c>
      <c r="AP22" s="164">
        <f>SUM(AP17,AP19,AP20)</f>
        <v>0.17446111111111115</v>
      </c>
      <c r="AQ22" s="164">
        <f>SUM(AQ17,AQ19,AQ20)</f>
        <v>0.16485733333333333</v>
      </c>
      <c r="AR22" s="164">
        <f>SUM(AR17,AR19,AR20)</f>
        <v>-9.6037777777777944E-3</v>
      </c>
      <c r="AS22" s="132"/>
    </row>
    <row r="23" spans="1:45" ht="15.45" customHeight="1" x14ac:dyDescent="0.3">
      <c r="A23" s="93" t="s">
        <v>28</v>
      </c>
      <c r="B23" s="94"/>
      <c r="C23" s="94"/>
      <c r="D23" s="95"/>
      <c r="E23" s="95"/>
      <c r="F23" s="94"/>
      <c r="G23" s="94"/>
      <c r="H23" s="94"/>
      <c r="I23" s="94"/>
      <c r="J23" s="94"/>
      <c r="K23" s="96"/>
      <c r="L23" s="111" t="s">
        <v>29</v>
      </c>
      <c r="M23" s="30"/>
      <c r="N23" s="30"/>
      <c r="O23" s="30"/>
      <c r="P23" s="80"/>
      <c r="Q23" s="30" t="s">
        <v>13</v>
      </c>
      <c r="R23" s="30"/>
      <c r="S23" s="80"/>
      <c r="T23" s="30" t="s">
        <v>30</v>
      </c>
      <c r="U23" s="128">
        <f>Condition_stage2_FOREST_Sol!U22</f>
        <v>6</v>
      </c>
      <c r="V23" s="128">
        <f>Condition_stage2_FOREST_Sol!V22</f>
        <v>5</v>
      </c>
      <c r="W23" s="128">
        <f>Condition_stage2_FOREST_Sol!W22</f>
        <v>-1</v>
      </c>
      <c r="X23" s="303">
        <f>Condition_stage2_FOREST_Sol!X22</f>
        <v>0</v>
      </c>
      <c r="Y23" s="304"/>
      <c r="Z23" s="304"/>
      <c r="AA23" s="305"/>
      <c r="AB23" s="304">
        <f>Condition_stage2_FOREST_Sol!AB22</f>
        <v>10</v>
      </c>
      <c r="AC23" s="304"/>
      <c r="AD23" s="304"/>
      <c r="AE23" s="304"/>
      <c r="AF23" s="305"/>
      <c r="AG23" s="306">
        <f>Condition_stage2_FOREST_Sol!AG22</f>
        <v>0.6</v>
      </c>
      <c r="AH23" s="307"/>
      <c r="AI23" s="307"/>
      <c r="AJ23" s="307"/>
      <c r="AK23" s="334">
        <f>Condition_stage2_FOREST_Sol!AK22</f>
        <v>0.5</v>
      </c>
      <c r="AL23" s="335"/>
      <c r="AM23" s="336"/>
      <c r="AN23" s="146">
        <f>Condition_stage2_FOREST_Sol!AN22</f>
        <v>-9.9999999999999978E-2</v>
      </c>
      <c r="AO23" s="156">
        <v>0.17</v>
      </c>
      <c r="AP23" s="134">
        <v>0.10200000000000001</v>
      </c>
      <c r="AQ23" s="134">
        <v>8.5000000000000006E-2</v>
      </c>
      <c r="AR23" s="133">
        <v>-1.7000000000000001E-2</v>
      </c>
    </row>
    <row r="24" spans="1:45" ht="15.45" customHeight="1" x14ac:dyDescent="0.3">
      <c r="A24" s="97"/>
      <c r="B24" s="73"/>
      <c r="C24" s="73"/>
      <c r="D24" s="73"/>
      <c r="E24" s="73"/>
      <c r="F24" s="73"/>
      <c r="G24" s="73"/>
      <c r="H24" s="73"/>
      <c r="I24" s="73"/>
      <c r="J24" s="73"/>
      <c r="K24" s="75"/>
      <c r="L24" s="82"/>
      <c r="M24" s="83"/>
      <c r="N24" s="83"/>
      <c r="O24" s="83"/>
      <c r="P24" s="19"/>
      <c r="Q24" s="83"/>
      <c r="R24" s="83"/>
      <c r="S24" s="19"/>
      <c r="T24" s="83"/>
      <c r="U24" s="108"/>
      <c r="V24" s="108"/>
      <c r="W24" s="108"/>
      <c r="X24" s="127"/>
      <c r="AA24" s="126"/>
      <c r="AF24" s="126"/>
      <c r="AG24" s="310"/>
      <c r="AH24" s="311"/>
      <c r="AI24" s="311"/>
      <c r="AJ24" s="312"/>
      <c r="AK24" s="131"/>
      <c r="AL24" s="132"/>
      <c r="AM24" s="133"/>
      <c r="AN24" s="132"/>
      <c r="AO24" s="17"/>
      <c r="AP24" s="160"/>
      <c r="AQ24" s="160"/>
      <c r="AR24" s="159"/>
    </row>
    <row r="25" spans="1:45" ht="15.45" customHeight="1" x14ac:dyDescent="0.3">
      <c r="A25" s="97"/>
      <c r="B25" s="76"/>
      <c r="C25" s="73"/>
      <c r="D25" s="73"/>
      <c r="E25" s="73"/>
      <c r="F25" s="73"/>
      <c r="G25" s="73"/>
      <c r="H25" s="73"/>
      <c r="I25" s="73"/>
      <c r="J25" s="73"/>
      <c r="K25" s="75"/>
      <c r="L25" s="111" t="s">
        <v>31</v>
      </c>
      <c r="M25" s="30"/>
      <c r="N25" s="30"/>
      <c r="O25" s="30"/>
      <c r="P25" s="80"/>
      <c r="Q25" s="30" t="s">
        <v>32</v>
      </c>
      <c r="R25" s="30"/>
      <c r="S25" s="80"/>
      <c r="T25" s="30" t="s">
        <v>33</v>
      </c>
      <c r="U25" s="128">
        <f>Condition_stage2_FOREST_Sol!U24</f>
        <v>81</v>
      </c>
      <c r="V25" s="128">
        <f>Condition_stage2_FOREST_Sol!V24</f>
        <v>75</v>
      </c>
      <c r="W25" s="128">
        <f>Condition_stage2_FOREST_Sol!W24</f>
        <v>-6</v>
      </c>
      <c r="X25" s="303">
        <f>Condition_stage2_FOREST_Sol!X24</f>
        <v>0</v>
      </c>
      <c r="Y25" s="304"/>
      <c r="Z25" s="304"/>
      <c r="AA25" s="305"/>
      <c r="AB25" s="304">
        <f>Condition_stage2_FOREST_Sol!AB24</f>
        <v>100</v>
      </c>
      <c r="AC25" s="304"/>
      <c r="AD25" s="304"/>
      <c r="AE25" s="304"/>
      <c r="AF25" s="305"/>
      <c r="AG25" s="306">
        <f>Condition_stage2_FOREST_Sol!AG24</f>
        <v>0.81</v>
      </c>
      <c r="AH25" s="307"/>
      <c r="AI25" s="307"/>
      <c r="AJ25" s="307"/>
      <c r="AK25" s="306">
        <f>Condition_stage2_FOREST_Sol!AK24</f>
        <v>0.75</v>
      </c>
      <c r="AL25" s="307"/>
      <c r="AM25" s="308"/>
      <c r="AN25" s="146">
        <f>Condition_stage2_FOREST_Sol!AN24</f>
        <v>-6.0000000000000053E-2</v>
      </c>
      <c r="AO25" s="156">
        <v>0.17</v>
      </c>
      <c r="AP25" s="134">
        <v>0.13770000000000002</v>
      </c>
      <c r="AQ25" s="134">
        <v>0.1275</v>
      </c>
      <c r="AR25" s="133">
        <v>-1.0200000000000015E-2</v>
      </c>
    </row>
    <row r="26" spans="1:45" ht="15.45" customHeight="1" x14ac:dyDescent="0.3">
      <c r="A26" s="97"/>
      <c r="B26" s="73"/>
      <c r="C26" s="73"/>
      <c r="D26" s="73"/>
      <c r="E26" s="73"/>
      <c r="F26" s="73"/>
      <c r="G26" s="73"/>
      <c r="H26" s="73"/>
      <c r="I26" s="73"/>
      <c r="J26" s="73"/>
      <c r="K26" s="75"/>
      <c r="L26" s="82"/>
      <c r="M26" s="83"/>
      <c r="N26" s="83"/>
      <c r="O26" s="83"/>
      <c r="P26" s="19"/>
      <c r="Q26" s="83"/>
      <c r="R26" s="83"/>
      <c r="S26" s="19"/>
      <c r="T26" s="83"/>
      <c r="U26" s="108"/>
      <c r="V26" s="108"/>
      <c r="W26" s="108"/>
      <c r="X26" s="127"/>
      <c r="AA26" s="126"/>
      <c r="AF26" s="126"/>
      <c r="AG26" s="310"/>
      <c r="AH26" s="311"/>
      <c r="AI26" s="311"/>
      <c r="AJ26" s="312"/>
      <c r="AK26" s="131"/>
      <c r="AL26" s="132"/>
      <c r="AM26" s="133"/>
      <c r="AN26" s="132"/>
      <c r="AO26" s="17"/>
      <c r="AP26" s="160"/>
      <c r="AQ26" s="160"/>
      <c r="AR26" s="159"/>
    </row>
    <row r="27" spans="1:45" ht="15.45" customHeight="1" x14ac:dyDescent="0.3">
      <c r="A27" s="97"/>
      <c r="B27" s="73"/>
      <c r="C27" s="73"/>
      <c r="D27" s="74"/>
      <c r="E27" s="73"/>
      <c r="F27" s="73"/>
      <c r="G27" s="73"/>
      <c r="H27" s="73"/>
      <c r="I27" s="73"/>
      <c r="J27" s="73"/>
      <c r="K27" s="75"/>
      <c r="L27" s="111" t="s">
        <v>34</v>
      </c>
      <c r="M27" s="30"/>
      <c r="N27" s="30"/>
      <c r="O27" s="30"/>
      <c r="P27" s="80"/>
      <c r="Q27" s="30" t="s">
        <v>35</v>
      </c>
      <c r="R27" s="30"/>
      <c r="S27" s="80"/>
      <c r="T27" s="30" t="s">
        <v>22</v>
      </c>
      <c r="U27" s="128">
        <f>Condition_stage2_FOREST_Sol!U26</f>
        <v>0.65</v>
      </c>
      <c r="V27" s="128">
        <f>Condition_stage2_FOREST_Sol!V26</f>
        <v>0.63</v>
      </c>
      <c r="W27" s="128">
        <f>Condition_stage2_FOREST_Sol!W26</f>
        <v>-2.0000000000000018E-2</v>
      </c>
      <c r="X27" s="303">
        <f>Condition_stage2_FOREST_Sol!X26</f>
        <v>-0.25</v>
      </c>
      <c r="Y27" s="304"/>
      <c r="Z27" s="304"/>
      <c r="AA27" s="305"/>
      <c r="AB27" s="304">
        <f>Condition_stage2_FOREST_Sol!AB26</f>
        <v>0.75</v>
      </c>
      <c r="AC27" s="304"/>
      <c r="AD27" s="304"/>
      <c r="AE27" s="304"/>
      <c r="AF27" s="305"/>
      <c r="AG27" s="306">
        <f>Condition_stage2_FOREST_Sol!AG26</f>
        <v>0.83</v>
      </c>
      <c r="AH27" s="307"/>
      <c r="AI27" s="307"/>
      <c r="AJ27" s="307"/>
      <c r="AK27" s="306">
        <f>Condition_stage2_FOREST_Sol!AK26</f>
        <v>0.82</v>
      </c>
      <c r="AL27" s="307"/>
      <c r="AM27" s="308"/>
      <c r="AN27" s="146">
        <f>Condition_stage2_FOREST_Sol!AN26</f>
        <v>-0.01</v>
      </c>
      <c r="AO27" s="156">
        <v>0.17</v>
      </c>
      <c r="AP27" s="134">
        <v>0.1411</v>
      </c>
      <c r="AQ27" s="134">
        <v>0.1394</v>
      </c>
      <c r="AR27" s="133">
        <v>-1.7000000000000071E-3</v>
      </c>
    </row>
    <row r="28" spans="1:45" ht="15.45" customHeight="1" x14ac:dyDescent="0.3">
      <c r="A28" s="97"/>
      <c r="B28" s="73"/>
      <c r="C28" s="73"/>
      <c r="D28" s="73"/>
      <c r="E28" s="73"/>
      <c r="F28" s="73"/>
      <c r="G28" s="73"/>
      <c r="H28" s="73"/>
      <c r="I28" s="73"/>
      <c r="J28" s="73"/>
      <c r="K28" s="75"/>
      <c r="L28" s="82"/>
      <c r="M28" s="83"/>
      <c r="N28" s="83"/>
      <c r="O28" s="83"/>
      <c r="P28" s="19"/>
      <c r="Q28" s="83"/>
      <c r="R28" s="83"/>
      <c r="S28" s="19"/>
      <c r="T28" s="83"/>
      <c r="U28" s="108"/>
      <c r="V28" s="108"/>
      <c r="W28" s="108"/>
      <c r="X28" s="127"/>
      <c r="AA28" s="126"/>
      <c r="AF28" s="126"/>
      <c r="AG28" s="334"/>
      <c r="AH28" s="335"/>
      <c r="AI28" s="335"/>
      <c r="AJ28" s="336"/>
      <c r="AK28" s="167"/>
      <c r="AL28" s="168"/>
      <c r="AM28" s="159"/>
      <c r="AN28" s="132"/>
      <c r="AO28" s="156"/>
      <c r="AP28" s="134"/>
      <c r="AQ28" s="134"/>
      <c r="AR28" s="133"/>
    </row>
    <row r="29" spans="1:45" ht="15.45" customHeight="1" x14ac:dyDescent="0.3">
      <c r="A29" s="99"/>
      <c r="B29" s="99"/>
      <c r="C29" s="99"/>
      <c r="D29" s="99"/>
      <c r="E29" s="99"/>
      <c r="F29" s="99"/>
      <c r="G29" s="99"/>
      <c r="H29" s="99"/>
      <c r="I29" s="99"/>
      <c r="J29" s="99"/>
      <c r="K29" s="100"/>
      <c r="L29" s="148" t="s">
        <v>49</v>
      </c>
      <c r="M29" s="99"/>
      <c r="N29" s="99"/>
      <c r="O29" s="99"/>
      <c r="P29" s="99"/>
      <c r="Q29" s="99"/>
      <c r="R29" s="99"/>
      <c r="S29" s="99"/>
      <c r="T29" s="99"/>
      <c r="U29" s="99"/>
      <c r="V29" s="99"/>
      <c r="W29" s="99"/>
      <c r="X29" s="150"/>
      <c r="Y29" s="150"/>
      <c r="Z29" s="150"/>
      <c r="AA29" s="150"/>
      <c r="AB29" s="150"/>
      <c r="AC29" s="150"/>
      <c r="AD29" s="150"/>
      <c r="AE29" s="150"/>
      <c r="AF29" s="150"/>
      <c r="AG29" s="150"/>
      <c r="AH29" s="150"/>
      <c r="AI29" s="150"/>
      <c r="AJ29" s="150"/>
      <c r="AK29" s="150"/>
      <c r="AL29" s="150"/>
      <c r="AM29" s="150"/>
      <c r="AN29" s="150"/>
      <c r="AO29" s="157">
        <f>SUM(AO23,AO25,AO27)</f>
        <v>0.51</v>
      </c>
      <c r="AP29" s="162">
        <f>SUM(AP23,AP25,AP27)</f>
        <v>0.38080000000000003</v>
      </c>
      <c r="AQ29" s="162">
        <f t="shared" ref="AQ29:AR29" si="0">SUM(AQ23,AQ25,AQ27)</f>
        <v>0.35189999999999999</v>
      </c>
      <c r="AR29" s="162">
        <f t="shared" si="0"/>
        <v>-2.8900000000000023E-2</v>
      </c>
    </row>
    <row r="30" spans="1:45" ht="15.45" customHeight="1" x14ac:dyDescent="0.3">
      <c r="A30" s="114" t="s">
        <v>36</v>
      </c>
      <c r="B30" s="115"/>
      <c r="C30" s="115"/>
      <c r="D30" s="115"/>
      <c r="E30" s="116"/>
      <c r="F30" s="115"/>
      <c r="G30" s="115"/>
      <c r="H30" s="115"/>
      <c r="I30" s="115"/>
      <c r="J30" s="115"/>
      <c r="K30" s="115"/>
      <c r="L30" s="115"/>
      <c r="M30" s="115"/>
      <c r="N30" s="115"/>
      <c r="O30" s="115"/>
      <c r="P30" s="117"/>
      <c r="Q30" s="18" t="s">
        <v>14</v>
      </c>
      <c r="R30" s="84"/>
      <c r="S30" s="1"/>
      <c r="T30" s="84" t="s">
        <v>33</v>
      </c>
      <c r="U30" s="63">
        <f>Condition_stage2_FOREST_Sol!U28</f>
        <v>74</v>
      </c>
      <c r="V30" s="63">
        <f>Condition_stage2_FOREST_Sol!V28</f>
        <v>59</v>
      </c>
      <c r="W30" s="63">
        <f>Condition_stage2_FOREST_Sol!W28</f>
        <v>-15</v>
      </c>
      <c r="X30" s="303">
        <f>Condition_stage2_FOREST_Sol!X28</f>
        <v>0</v>
      </c>
      <c r="Y30" s="304"/>
      <c r="Z30" s="304"/>
      <c r="AA30" s="305"/>
      <c r="AB30" s="304">
        <f>Condition_stage2_FOREST_Sol!AB28</f>
        <v>100</v>
      </c>
      <c r="AC30" s="304"/>
      <c r="AD30" s="304"/>
      <c r="AE30" s="304"/>
      <c r="AF30" s="305"/>
      <c r="AG30" s="324">
        <f>Condition_stage2_FOREST_Sol!AG28</f>
        <v>0.74</v>
      </c>
      <c r="AH30" s="325"/>
      <c r="AI30" s="325"/>
      <c r="AJ30" s="326"/>
      <c r="AK30" s="324">
        <f>Condition_stage2_FOREST_Sol!AK28</f>
        <v>0.59</v>
      </c>
      <c r="AL30" s="325"/>
      <c r="AM30" s="326"/>
      <c r="AN30" s="146">
        <f>Condition_stage2_FOREST_Sol!AN28</f>
        <v>-0.15000000000000002</v>
      </c>
      <c r="AO30" s="156">
        <v>0.16</v>
      </c>
      <c r="AP30" s="134">
        <v>0.11840000000000001</v>
      </c>
      <c r="AQ30" s="134">
        <v>9.4399999999999998E-2</v>
      </c>
      <c r="AR30" s="133">
        <v>-2.4000000000000007E-2</v>
      </c>
    </row>
    <row r="31" spans="1:45" ht="15.45" customHeight="1" x14ac:dyDescent="0.3">
      <c r="A31" s="115"/>
      <c r="B31" s="115"/>
      <c r="C31" s="115"/>
      <c r="D31" s="115"/>
      <c r="E31" s="115"/>
      <c r="F31" s="115"/>
      <c r="G31" s="115"/>
      <c r="H31" s="115"/>
      <c r="I31" s="115"/>
      <c r="J31" s="115"/>
      <c r="K31" s="117"/>
      <c r="L31" s="149" t="s">
        <v>50</v>
      </c>
      <c r="M31" s="115"/>
      <c r="N31" s="115"/>
      <c r="O31" s="115"/>
      <c r="P31" s="115"/>
      <c r="Q31" s="115"/>
      <c r="R31" s="115"/>
      <c r="S31" s="115"/>
      <c r="T31" s="115"/>
      <c r="U31" s="115"/>
      <c r="V31" s="115"/>
      <c r="W31" s="115"/>
      <c r="X31" s="115"/>
      <c r="Y31" s="115"/>
      <c r="Z31" s="115"/>
      <c r="AA31" s="115"/>
      <c r="AB31" s="115"/>
      <c r="AC31" s="115"/>
      <c r="AD31" s="115"/>
      <c r="AE31" s="115"/>
      <c r="AF31" s="115"/>
      <c r="AG31" s="115"/>
      <c r="AH31" s="115"/>
      <c r="AI31" s="115"/>
      <c r="AJ31" s="115"/>
      <c r="AK31" s="115"/>
      <c r="AL31" s="115"/>
      <c r="AM31" s="115"/>
      <c r="AN31" s="115"/>
      <c r="AO31" s="158">
        <f>SUM(AO30)</f>
        <v>0.16</v>
      </c>
      <c r="AP31" s="161">
        <f>SUM(AP30)</f>
        <v>0.11840000000000001</v>
      </c>
      <c r="AQ31" s="161">
        <f t="shared" ref="AQ31:AR31" si="1">SUM(AQ30)</f>
        <v>9.4399999999999998E-2</v>
      </c>
      <c r="AR31" s="161">
        <f t="shared" si="1"/>
        <v>-2.4000000000000007E-2</v>
      </c>
    </row>
    <row r="32" spans="1:45" ht="15.45" customHeight="1" x14ac:dyDescent="0.3">
      <c r="A32" s="153" t="s">
        <v>4</v>
      </c>
      <c r="B32" s="84"/>
      <c r="C32" s="84"/>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c r="AL32" s="84"/>
      <c r="AM32" s="84"/>
      <c r="AN32" s="84"/>
      <c r="AO32" s="154">
        <f>SUM(AO22,AO29,AO31)</f>
        <v>1</v>
      </c>
      <c r="AP32" s="136">
        <f>SUM(AP22,AP29,AP31)</f>
        <v>0.67366111111111127</v>
      </c>
      <c r="AQ32" s="136">
        <f>SUM(AQ22,AQ29,AQ31)</f>
        <v>0.61115733333333333</v>
      </c>
      <c r="AR32" s="136">
        <f t="shared" ref="AR32" si="2">SUM(AR22,AR29,AR31)</f>
        <v>-6.2503777777777825E-2</v>
      </c>
    </row>
    <row r="36" spans="1:44" ht="22.2" customHeight="1" x14ac:dyDescent="0.3">
      <c r="A36" s="34" t="s">
        <v>74</v>
      </c>
      <c r="T36" s="337"/>
      <c r="U36" s="337"/>
      <c r="AP36"/>
      <c r="AQ36"/>
      <c r="AR36"/>
    </row>
    <row r="37" spans="1:44" x14ac:dyDescent="0.3">
      <c r="A37" s="34"/>
      <c r="S37" s="265"/>
      <c r="T37" s="220"/>
      <c r="U37" s="220"/>
      <c r="AP37"/>
      <c r="AQ37"/>
      <c r="AR37"/>
    </row>
    <row r="38" spans="1:44" ht="23.55" customHeight="1" x14ac:dyDescent="0.3">
      <c r="C38" s="14"/>
      <c r="D38" s="23" t="s">
        <v>110</v>
      </c>
      <c r="E38" s="24"/>
      <c r="F38" s="14"/>
      <c r="G38" s="14"/>
      <c r="H38" s="14"/>
      <c r="I38" s="14"/>
      <c r="J38" s="14"/>
      <c r="K38" s="14"/>
      <c r="L38" s="14"/>
      <c r="M38" s="14"/>
      <c r="N38" s="14"/>
      <c r="O38" s="14"/>
      <c r="S38" s="266"/>
      <c r="T38" s="266"/>
      <c r="U38" s="266"/>
      <c r="Z38" s="14"/>
      <c r="AA38" s="23" t="s">
        <v>111</v>
      </c>
      <c r="AB38" s="24"/>
      <c r="AC38" s="14"/>
      <c r="AD38" s="14"/>
      <c r="AE38" s="14"/>
      <c r="AF38" s="14"/>
      <c r="AG38" s="14"/>
      <c r="AH38" s="14"/>
      <c r="AI38" s="14"/>
      <c r="AJ38" s="14"/>
      <c r="AK38" s="14"/>
      <c r="AL38" s="14"/>
      <c r="AP38"/>
      <c r="AQ38"/>
      <c r="AR38"/>
    </row>
    <row r="39" spans="1:44" ht="16.2" customHeight="1" x14ac:dyDescent="0.3">
      <c r="B39" s="119"/>
      <c r="C39" s="119"/>
      <c r="D39" s="120"/>
      <c r="E39" s="121">
        <f>Condition_stage2_FOREST_Sol!E51</f>
        <v>0.39200000000000002</v>
      </c>
      <c r="F39" s="121">
        <f>Condition_stage2_FOREST_Sol!F51</f>
        <v>0.38400000000000001</v>
      </c>
      <c r="G39" s="120"/>
      <c r="H39" s="122"/>
      <c r="I39" s="120"/>
      <c r="J39" s="120"/>
      <c r="K39" s="120"/>
      <c r="L39" s="120"/>
      <c r="M39" s="121">
        <f>Condition_stage2_FOREST_Sol!M51</f>
        <v>0.49199999999999999</v>
      </c>
      <c r="N39" s="14"/>
      <c r="O39" s="3" t="s">
        <v>10</v>
      </c>
      <c r="S39" s="266"/>
      <c r="T39" s="266"/>
      <c r="U39" s="266"/>
      <c r="V39" s="254"/>
      <c r="Y39" s="140"/>
      <c r="Z39" s="140"/>
      <c r="AA39" s="141"/>
      <c r="AB39" s="121">
        <f>Condition_stage2_FOREST_Sol!AB51</f>
        <v>0.376</v>
      </c>
      <c r="AC39" s="121">
        <f>Condition_stage2_FOREST_Sol!AC51</f>
        <v>0.38400000000000001</v>
      </c>
      <c r="AD39" s="141"/>
      <c r="AE39" s="142"/>
      <c r="AF39" s="141"/>
      <c r="AG39" s="141"/>
      <c r="AH39" s="141"/>
      <c r="AI39" s="141"/>
      <c r="AJ39" s="121">
        <f>Condition_stage2_FOREST_Sol!AJ51</f>
        <v>0.54120000000000001</v>
      </c>
      <c r="AK39" s="14"/>
      <c r="AL39" s="3" t="s">
        <v>10</v>
      </c>
      <c r="AP39"/>
      <c r="AQ39"/>
      <c r="AR39"/>
    </row>
    <row r="40" spans="1:44" ht="16.2" customHeight="1" x14ac:dyDescent="0.3">
      <c r="B40" s="119"/>
      <c r="C40" s="120"/>
      <c r="D40" s="120"/>
      <c r="E40" s="121">
        <f>Condition_stage2_FOREST_Sol!E52</f>
        <v>0.38800000000000001</v>
      </c>
      <c r="F40" s="121">
        <f>Condition_stage2_FOREST_Sol!F52</f>
        <v>0.38800000000000001</v>
      </c>
      <c r="G40" s="120"/>
      <c r="H40" s="120"/>
      <c r="I40" s="122"/>
      <c r="J40" s="120"/>
      <c r="K40" s="120"/>
      <c r="L40" s="121">
        <f>Condition_stage2_FOREST_Sol!L52</f>
        <v>0.48399999999999999</v>
      </c>
      <c r="M40" s="121">
        <f>Condition_stage2_FOREST_Sol!M52</f>
        <v>0.5</v>
      </c>
      <c r="N40" s="14"/>
      <c r="O40" s="45"/>
      <c r="P40" s="16" t="s">
        <v>39</v>
      </c>
      <c r="Y40" s="140"/>
      <c r="Z40" s="141"/>
      <c r="AA40" s="141"/>
      <c r="AB40" s="121">
        <f>Condition_stage2_FOREST_Sol!AB52</f>
        <v>0.36</v>
      </c>
      <c r="AC40" s="121">
        <f>Condition_stage2_FOREST_Sol!AC52</f>
        <v>0.36799999999999999</v>
      </c>
      <c r="AD40" s="141"/>
      <c r="AE40" s="141"/>
      <c r="AF40" s="142"/>
      <c r="AG40" s="141"/>
      <c r="AH40" s="141"/>
      <c r="AI40" s="121">
        <f>Condition_stage2_FOREST_Sol!AI52</f>
        <v>0.53239999999999998</v>
      </c>
      <c r="AJ40" s="121">
        <f>Condition_stage2_FOREST_Sol!AJ52</f>
        <v>0.55000000000000004</v>
      </c>
      <c r="AK40" s="14"/>
      <c r="AL40" s="45"/>
      <c r="AM40" s="16" t="s">
        <v>39</v>
      </c>
      <c r="AP40"/>
      <c r="AQ40"/>
      <c r="AR40"/>
    </row>
    <row r="41" spans="1:44" ht="16.2" customHeight="1" x14ac:dyDescent="0.3">
      <c r="B41" s="120"/>
      <c r="C41" s="120"/>
      <c r="D41" s="120"/>
      <c r="E41" s="120"/>
      <c r="F41" s="123"/>
      <c r="G41" s="123"/>
      <c r="H41" s="120"/>
      <c r="I41" s="122"/>
      <c r="J41" s="120"/>
      <c r="K41" s="121">
        <f>Condition_stage2_FOREST_Sol!K53</f>
        <v>0.49199999999999999</v>
      </c>
      <c r="L41" s="121">
        <f>Condition_stage2_FOREST_Sol!L53</f>
        <v>0.49199999999999999</v>
      </c>
      <c r="M41" s="121">
        <f>Condition_stage2_FOREST_Sol!M53</f>
        <v>0.49199999999999999</v>
      </c>
      <c r="N41" s="14"/>
      <c r="O41" s="7"/>
      <c r="P41" s="16" t="s">
        <v>12</v>
      </c>
      <c r="Y41" s="141"/>
      <c r="Z41" s="141"/>
      <c r="AA41" s="141"/>
      <c r="AB41" s="141"/>
      <c r="AC41" s="143"/>
      <c r="AD41" s="143"/>
      <c r="AE41" s="141"/>
      <c r="AF41" s="142"/>
      <c r="AG41" s="141"/>
      <c r="AH41" s="121">
        <f>Condition_stage2_FOREST_Sol!AH53</f>
        <v>0.54120000000000001</v>
      </c>
      <c r="AI41" s="121">
        <f>Condition_stage2_FOREST_Sol!AI53</f>
        <v>0.54120000000000001</v>
      </c>
      <c r="AJ41" s="121">
        <f>Condition_stage2_FOREST_Sol!AJ53</f>
        <v>0.54120000000000001</v>
      </c>
      <c r="AK41" s="14"/>
      <c r="AL41" s="7"/>
      <c r="AM41" s="16" t="s">
        <v>12</v>
      </c>
      <c r="AP41"/>
      <c r="AQ41"/>
      <c r="AR41"/>
    </row>
    <row r="42" spans="1:44" ht="16.2" customHeight="1" x14ac:dyDescent="0.3">
      <c r="B42" s="121">
        <f>Condition_stage2_FOREST_Sol!B54</f>
        <v>0.36399999999999999</v>
      </c>
      <c r="C42" s="121">
        <f>Condition_stage2_FOREST_Sol!C54</f>
        <v>0.35599999999999998</v>
      </c>
      <c r="D42" s="121">
        <f>Condition_stage2_FOREST_Sol!D54</f>
        <v>0.372</v>
      </c>
      <c r="E42" s="121">
        <f>Condition_stage2_FOREST_Sol!E54</f>
        <v>0.33600000000000002</v>
      </c>
      <c r="F42" s="123"/>
      <c r="G42" s="123"/>
      <c r="H42" s="120"/>
      <c r="I42" s="122"/>
      <c r="J42" s="120"/>
      <c r="K42" s="120"/>
      <c r="L42" s="120"/>
      <c r="M42" s="120"/>
      <c r="N42" s="14"/>
      <c r="O42" s="8"/>
      <c r="P42" s="16" t="s">
        <v>64</v>
      </c>
      <c r="Y42" s="121">
        <f>Condition_stage2_FOREST_Sol!Y54</f>
        <v>0.216</v>
      </c>
      <c r="Z42" s="121">
        <f>Condition_stage2_FOREST_Sol!Z54</f>
        <v>0.2</v>
      </c>
      <c r="AA42" s="121">
        <f>Condition_stage2_FOREST_Sol!AA54</f>
        <v>0.224</v>
      </c>
      <c r="AB42" s="121">
        <f>Condition_stage2_FOREST_Sol!AB54</f>
        <v>0.21199999999999999</v>
      </c>
      <c r="AC42" s="143"/>
      <c r="AD42" s="143"/>
      <c r="AE42" s="141"/>
      <c r="AF42" s="142"/>
      <c r="AG42" s="141"/>
      <c r="AH42" s="141"/>
      <c r="AI42" s="121">
        <f>Condition_stage2_FOREST_Sol!AI54</f>
        <v>0.2</v>
      </c>
      <c r="AJ42" s="121">
        <f>Condition_stage2_FOREST_Sol!AJ54</f>
        <v>0.2</v>
      </c>
      <c r="AK42" s="14"/>
      <c r="AL42" s="8"/>
      <c r="AM42" s="16" t="s">
        <v>64</v>
      </c>
      <c r="AP42"/>
      <c r="AQ42"/>
      <c r="AR42"/>
    </row>
    <row r="43" spans="1:44" ht="16.2" customHeight="1" x14ac:dyDescent="0.3">
      <c r="B43" s="121">
        <f>Condition_stage2_FOREST_Sol!B55</f>
        <v>0.372</v>
      </c>
      <c r="C43" s="121">
        <f>Condition_stage2_FOREST_Sol!C55</f>
        <v>0.36799999999999999</v>
      </c>
      <c r="D43" s="121">
        <f>Condition_stage2_FOREST_Sol!D55</f>
        <v>0.36399999999999999</v>
      </c>
      <c r="E43" s="121">
        <f>Condition_stage2_FOREST_Sol!E55</f>
        <v>0.35599999999999998</v>
      </c>
      <c r="F43" s="120"/>
      <c r="G43" s="120"/>
      <c r="H43" s="120"/>
      <c r="I43" s="122"/>
      <c r="J43" s="120"/>
      <c r="K43" s="120"/>
      <c r="L43" s="120"/>
      <c r="M43" s="120"/>
      <c r="N43" s="14"/>
      <c r="O43" s="9"/>
      <c r="P43" s="16" t="s">
        <v>8</v>
      </c>
      <c r="S43" s="260"/>
      <c r="T43" s="259"/>
      <c r="U43" s="258"/>
      <c r="Y43" s="121">
        <f>Condition_stage2_FOREST_Sol!Y55</f>
        <v>0.21199999999999999</v>
      </c>
      <c r="Z43" s="121">
        <f>Condition_stage2_FOREST_Sol!Z55</f>
        <v>0.2</v>
      </c>
      <c r="AA43" s="121">
        <f>Condition_stage2_FOREST_Sol!AA55</f>
        <v>0.216</v>
      </c>
      <c r="AB43" s="121">
        <f>Condition_stage2_FOREST_Sol!AB55</f>
        <v>0.216</v>
      </c>
      <c r="AC43" s="143"/>
      <c r="AD43" s="143"/>
      <c r="AE43" s="141"/>
      <c r="AF43" s="142"/>
      <c r="AG43" s="141"/>
      <c r="AH43" s="141"/>
      <c r="AI43" s="141"/>
      <c r="AJ43" s="121">
        <f>Condition_stage2_FOREST_Sol!AJ55</f>
        <v>0.2</v>
      </c>
      <c r="AK43" s="14"/>
      <c r="AL43" s="9"/>
      <c r="AM43" s="16" t="s">
        <v>8</v>
      </c>
      <c r="AP43"/>
      <c r="AQ43"/>
      <c r="AR43"/>
    </row>
    <row r="44" spans="1:44" ht="16.2" customHeight="1" x14ac:dyDescent="0.3">
      <c r="B44" s="121">
        <f>Condition_stage2_FOREST_Sol!B56</f>
        <v>0.36799999999999999</v>
      </c>
      <c r="C44" s="121">
        <f>Condition_stage2_FOREST_Sol!C56</f>
        <v>0.372</v>
      </c>
      <c r="D44" s="120"/>
      <c r="E44" s="120"/>
      <c r="F44" s="120"/>
      <c r="G44" s="120"/>
      <c r="H44" s="120"/>
      <c r="I44" s="120"/>
      <c r="J44" s="122"/>
      <c r="K44" s="120"/>
      <c r="L44" s="120"/>
      <c r="M44" s="120"/>
      <c r="N44" s="14"/>
      <c r="Y44" s="121">
        <f>Condition_stage2_FOREST_Sol!Y56</f>
        <v>0.216</v>
      </c>
      <c r="Z44" s="141"/>
      <c r="AA44" s="141"/>
      <c r="AB44" s="141"/>
      <c r="AC44" s="141"/>
      <c r="AD44" s="141"/>
      <c r="AE44" s="141"/>
      <c r="AF44" s="141"/>
      <c r="AG44" s="142"/>
      <c r="AH44" s="141"/>
      <c r="AI44" s="141"/>
      <c r="AJ44" s="144"/>
      <c r="AK44" s="14"/>
      <c r="AL44" s="20"/>
      <c r="AM44" s="46"/>
      <c r="AP44"/>
      <c r="AQ44"/>
      <c r="AR44"/>
    </row>
    <row r="45" spans="1:44" ht="16.2" customHeight="1" x14ac:dyDescent="0.3">
      <c r="B45" s="121">
        <f>Condition_stage2_FOREST_Sol!B57</f>
        <v>0.376</v>
      </c>
      <c r="C45" s="121">
        <f>Condition_stage2_FOREST_Sol!C57</f>
        <v>0.36</v>
      </c>
      <c r="D45" s="120"/>
      <c r="E45" s="120"/>
      <c r="F45" s="120"/>
      <c r="G45" s="120"/>
      <c r="H45" s="120"/>
      <c r="I45" s="120"/>
      <c r="J45" s="122"/>
      <c r="K45" s="120"/>
      <c r="L45" s="123"/>
      <c r="M45" s="119"/>
      <c r="N45" s="14"/>
      <c r="Y45" s="121">
        <f>Condition_stage2_FOREST_Sol!Y57</f>
        <v>0.21199999999999999</v>
      </c>
      <c r="Z45" s="141"/>
      <c r="AA45" s="141"/>
      <c r="AB45" s="141"/>
      <c r="AC45" s="141"/>
      <c r="AD45" s="141"/>
      <c r="AE45" s="141"/>
      <c r="AF45" s="141"/>
      <c r="AG45" s="142"/>
      <c r="AH45" s="141"/>
      <c r="AI45" s="143"/>
      <c r="AJ45" s="140"/>
      <c r="AK45" s="14"/>
      <c r="AL45" s="20"/>
      <c r="AM45" s="46"/>
      <c r="AP45"/>
      <c r="AQ45"/>
      <c r="AR45"/>
    </row>
    <row r="46" spans="1:44" ht="16.2" customHeight="1" x14ac:dyDescent="0.3">
      <c r="B46" s="121">
        <f>Condition_stage2_FOREST_Sol!B58</f>
        <v>0.36799999999999999</v>
      </c>
      <c r="C46" s="121">
        <f>Condition_stage2_FOREST_Sol!C58</f>
        <v>0.36399999999999999</v>
      </c>
      <c r="D46" s="120"/>
      <c r="E46" s="120"/>
      <c r="F46" s="120"/>
      <c r="G46" s="120"/>
      <c r="H46" s="120"/>
      <c r="I46" s="120"/>
      <c r="J46" s="120"/>
      <c r="K46" s="122"/>
      <c r="L46" s="123"/>
      <c r="M46" s="119"/>
      <c r="N46" s="14"/>
      <c r="O46" s="20"/>
      <c r="Y46" s="121">
        <f>Condition_stage2_FOREST_Sol!Y58</f>
        <v>0.20799999999999999</v>
      </c>
      <c r="Z46" s="144"/>
      <c r="AA46" s="144"/>
      <c r="AB46" s="144"/>
      <c r="AC46" s="144"/>
      <c r="AD46" s="144"/>
      <c r="AE46" s="144"/>
      <c r="AF46" s="144"/>
      <c r="AG46" s="144"/>
      <c r="AH46" s="142"/>
      <c r="AI46" s="143"/>
      <c r="AJ46" s="140"/>
      <c r="AK46" s="14"/>
      <c r="AL46" s="15"/>
      <c r="AP46"/>
      <c r="AQ46"/>
      <c r="AR46"/>
    </row>
    <row r="49" spans="1:45" x14ac:dyDescent="0.3">
      <c r="A49" s="34" t="s">
        <v>84</v>
      </c>
    </row>
    <row r="51" spans="1:45" ht="33.450000000000003" customHeight="1" x14ac:dyDescent="0.3">
      <c r="C51" s="14"/>
      <c r="D51" s="23" t="s">
        <v>110</v>
      </c>
      <c r="E51" s="24"/>
      <c r="F51" s="14"/>
      <c r="G51" s="14"/>
      <c r="H51" s="14"/>
      <c r="I51" s="14"/>
      <c r="J51" s="14"/>
      <c r="K51" s="14"/>
      <c r="L51" s="14"/>
      <c r="M51" s="14"/>
      <c r="N51" s="14"/>
      <c r="O51" s="14"/>
      <c r="Z51" s="14"/>
      <c r="AA51" s="23" t="s">
        <v>111</v>
      </c>
      <c r="AB51" s="24"/>
      <c r="AC51" s="14"/>
      <c r="AD51" s="14"/>
      <c r="AE51" s="14"/>
      <c r="AF51" s="14"/>
      <c r="AG51" s="14"/>
      <c r="AH51" s="14"/>
      <c r="AI51" s="14"/>
      <c r="AJ51" s="14"/>
      <c r="AK51" s="14"/>
      <c r="AL51" s="14"/>
    </row>
    <row r="52" spans="1:45" ht="16.2" customHeight="1" x14ac:dyDescent="0.3">
      <c r="B52" s="119"/>
      <c r="C52" s="119"/>
      <c r="D52" s="120"/>
      <c r="E52" s="121">
        <f>E39*$AO$19</f>
        <v>3.1359999999999999E-2</v>
      </c>
      <c r="F52" s="233">
        <f>F39*$AO$19</f>
        <v>3.0720000000000001E-2</v>
      </c>
      <c r="G52" s="120"/>
      <c r="H52" s="122"/>
      <c r="I52" s="120"/>
      <c r="J52" s="120"/>
      <c r="K52" s="120"/>
      <c r="L52" s="120"/>
      <c r="M52" s="121">
        <f>M39*$AO$19</f>
        <v>3.9359999999999999E-2</v>
      </c>
      <c r="N52" s="14"/>
      <c r="O52" s="3" t="s">
        <v>10</v>
      </c>
      <c r="Y52" s="140"/>
      <c r="Z52" s="140"/>
      <c r="AA52" s="141"/>
      <c r="AB52" s="121">
        <f>AB39*$AO$19</f>
        <v>3.0079999999999999E-2</v>
      </c>
      <c r="AC52" s="121">
        <f>AC39*$AO$19</f>
        <v>3.0720000000000001E-2</v>
      </c>
      <c r="AD52" s="141"/>
      <c r="AE52" s="142"/>
      <c r="AF52" s="141"/>
      <c r="AG52" s="141"/>
      <c r="AH52" s="141"/>
      <c r="AI52" s="141"/>
      <c r="AJ52" s="121">
        <f>AJ39*$AO$19</f>
        <v>4.3296000000000001E-2</v>
      </c>
      <c r="AK52" s="14"/>
      <c r="AL52" s="3" t="s">
        <v>10</v>
      </c>
    </row>
    <row r="53" spans="1:45" ht="16.2" customHeight="1" x14ac:dyDescent="0.3">
      <c r="B53" s="119"/>
      <c r="C53" s="120"/>
      <c r="D53" s="120"/>
      <c r="E53" s="233">
        <f>E40*$AO$19</f>
        <v>3.1040000000000002E-2</v>
      </c>
      <c r="F53" s="121">
        <f>F40*$AO$19</f>
        <v>3.1040000000000002E-2</v>
      </c>
      <c r="G53" s="120"/>
      <c r="H53" s="120"/>
      <c r="I53" s="122"/>
      <c r="J53" s="120"/>
      <c r="K53" s="120"/>
      <c r="L53" s="121">
        <f>L40*$AO$19</f>
        <v>3.8719999999999997E-2</v>
      </c>
      <c r="M53" s="121">
        <f>M40*$AO$19</f>
        <v>0.04</v>
      </c>
      <c r="N53" s="14"/>
      <c r="O53" s="45"/>
      <c r="P53" s="16" t="s">
        <v>39</v>
      </c>
      <c r="Y53" s="140"/>
      <c r="Z53" s="141"/>
      <c r="AA53" s="141"/>
      <c r="AB53" s="121">
        <f>AB40*$AO$19</f>
        <v>2.8799999999999999E-2</v>
      </c>
      <c r="AC53" s="121">
        <f>AC40*$AO$19</f>
        <v>2.9440000000000001E-2</v>
      </c>
      <c r="AD53" s="141"/>
      <c r="AE53" s="141"/>
      <c r="AF53" s="142"/>
      <c r="AG53" s="141"/>
      <c r="AH53" s="141"/>
      <c r="AI53" s="121">
        <f t="shared" ref="AH53:AJ56" si="3">AI40*$AO$19</f>
        <v>4.2591999999999998E-2</v>
      </c>
      <c r="AJ53" s="121">
        <f t="shared" si="3"/>
        <v>4.4000000000000004E-2</v>
      </c>
      <c r="AK53" s="14"/>
      <c r="AL53" s="45"/>
      <c r="AM53" s="16" t="s">
        <v>39</v>
      </c>
    </row>
    <row r="54" spans="1:45" ht="16.2" customHeight="1" x14ac:dyDescent="0.3">
      <c r="B54" s="120"/>
      <c r="C54" s="120"/>
      <c r="D54" s="120"/>
      <c r="E54" s="120"/>
      <c r="F54" s="123"/>
      <c r="G54" s="123"/>
      <c r="H54" s="120"/>
      <c r="I54" s="122"/>
      <c r="J54" s="120"/>
      <c r="K54" s="121">
        <f>K41*$AO$19</f>
        <v>3.9359999999999999E-2</v>
      </c>
      <c r="L54" s="121">
        <f>L41*$AO$19</f>
        <v>3.9359999999999999E-2</v>
      </c>
      <c r="M54" s="121">
        <f>M41*$AO$19</f>
        <v>3.9359999999999999E-2</v>
      </c>
      <c r="N54" s="14"/>
      <c r="O54" s="7"/>
      <c r="P54" s="16" t="s">
        <v>12</v>
      </c>
      <c r="Y54" s="141"/>
      <c r="Z54" s="141"/>
      <c r="AA54" s="141"/>
      <c r="AB54" s="141"/>
      <c r="AC54" s="143"/>
      <c r="AD54" s="143"/>
      <c r="AE54" s="141"/>
      <c r="AF54" s="142"/>
      <c r="AG54" s="141"/>
      <c r="AH54" s="121">
        <f t="shared" si="3"/>
        <v>4.3296000000000001E-2</v>
      </c>
      <c r="AI54" s="121">
        <f t="shared" si="3"/>
        <v>4.3296000000000001E-2</v>
      </c>
      <c r="AJ54" s="121">
        <f t="shared" si="3"/>
        <v>4.3296000000000001E-2</v>
      </c>
      <c r="AK54" s="14"/>
      <c r="AL54" s="7"/>
      <c r="AM54" s="16" t="s">
        <v>12</v>
      </c>
    </row>
    <row r="55" spans="1:45" ht="16.2" customHeight="1" x14ac:dyDescent="0.3">
      <c r="B55" s="121">
        <f>B42*$AO$19</f>
        <v>2.912E-2</v>
      </c>
      <c r="C55" s="121">
        <f t="shared" ref="C55:E56" si="4">C42*$AO$19</f>
        <v>2.8479999999999998E-2</v>
      </c>
      <c r="D55" s="121">
        <f t="shared" si="4"/>
        <v>2.9760000000000002E-2</v>
      </c>
      <c r="E55" s="121">
        <f t="shared" si="4"/>
        <v>2.6880000000000001E-2</v>
      </c>
      <c r="F55" s="123"/>
      <c r="G55" s="123"/>
      <c r="H55" s="120"/>
      <c r="I55" s="122"/>
      <c r="J55" s="120"/>
      <c r="K55" s="120"/>
      <c r="L55" s="120"/>
      <c r="M55" s="120"/>
      <c r="N55" s="14"/>
      <c r="O55" s="8"/>
      <c r="P55" s="16" t="s">
        <v>64</v>
      </c>
      <c r="T55" s="277"/>
      <c r="Y55" s="121">
        <f>Y42*$AO$19</f>
        <v>1.728E-2</v>
      </c>
      <c r="Z55" s="121">
        <f t="shared" ref="Z55:AB56" si="5">Z42*$AO$19</f>
        <v>1.6E-2</v>
      </c>
      <c r="AA55" s="121">
        <f t="shared" si="5"/>
        <v>1.7920000000000002E-2</v>
      </c>
      <c r="AB55" s="121">
        <f t="shared" si="5"/>
        <v>1.6959999999999999E-2</v>
      </c>
      <c r="AC55" s="143"/>
      <c r="AD55" s="143"/>
      <c r="AE55" s="141"/>
      <c r="AF55" s="142"/>
      <c r="AG55" s="141"/>
      <c r="AH55" s="141"/>
      <c r="AI55" s="121">
        <f t="shared" si="3"/>
        <v>1.6E-2</v>
      </c>
      <c r="AJ55" s="121">
        <f t="shared" si="3"/>
        <v>1.6E-2</v>
      </c>
      <c r="AK55" s="14"/>
      <c r="AL55" s="8"/>
      <c r="AM55" s="16" t="s">
        <v>64</v>
      </c>
    </row>
    <row r="56" spans="1:45" ht="16.2" customHeight="1" x14ac:dyDescent="0.3">
      <c r="B56" s="121">
        <f>B43*$AO$19</f>
        <v>2.9760000000000002E-2</v>
      </c>
      <c r="C56" s="121">
        <f t="shared" si="4"/>
        <v>2.9440000000000001E-2</v>
      </c>
      <c r="D56" s="121">
        <f t="shared" si="4"/>
        <v>2.912E-2</v>
      </c>
      <c r="E56" s="121">
        <f t="shared" si="4"/>
        <v>2.8479999999999998E-2</v>
      </c>
      <c r="F56" s="120"/>
      <c r="G56" s="120"/>
      <c r="H56" s="120"/>
      <c r="I56" s="122"/>
      <c r="J56" s="120"/>
      <c r="K56" s="120"/>
      <c r="L56" s="120"/>
      <c r="M56" s="120"/>
      <c r="N56" s="14"/>
      <c r="O56" s="9"/>
      <c r="P56" s="16" t="s">
        <v>8</v>
      </c>
      <c r="Y56" s="121">
        <f>Y43*$AO$19</f>
        <v>1.6959999999999999E-2</v>
      </c>
      <c r="Z56" s="121">
        <f t="shared" si="5"/>
        <v>1.6E-2</v>
      </c>
      <c r="AA56" s="121">
        <f t="shared" si="5"/>
        <v>1.728E-2</v>
      </c>
      <c r="AB56" s="121">
        <f t="shared" si="5"/>
        <v>1.728E-2</v>
      </c>
      <c r="AC56" s="143"/>
      <c r="AD56" s="143"/>
      <c r="AE56" s="141"/>
      <c r="AF56" s="142"/>
      <c r="AG56" s="141"/>
      <c r="AH56" s="141"/>
      <c r="AI56" s="141"/>
      <c r="AJ56" s="121">
        <f t="shared" si="3"/>
        <v>1.6E-2</v>
      </c>
      <c r="AK56" s="14"/>
      <c r="AL56" s="9"/>
      <c r="AM56" s="16" t="s">
        <v>8</v>
      </c>
    </row>
    <row r="57" spans="1:45" ht="16.2" customHeight="1" x14ac:dyDescent="0.3">
      <c r="B57" s="121">
        <f t="shared" ref="B57:C57" si="6">B44*$AO$19</f>
        <v>2.9440000000000001E-2</v>
      </c>
      <c r="C57" s="121">
        <f t="shared" si="6"/>
        <v>2.9760000000000002E-2</v>
      </c>
      <c r="D57" s="120"/>
      <c r="E57" s="120"/>
      <c r="F57" s="120"/>
      <c r="G57" s="120"/>
      <c r="H57" s="120"/>
      <c r="I57" s="120"/>
      <c r="J57" s="122"/>
      <c r="K57" s="120"/>
      <c r="L57" s="120"/>
      <c r="M57" s="120"/>
      <c r="N57" s="14"/>
      <c r="Y57" s="121">
        <f t="shared" ref="Y57:Y59" si="7">Y44*$AO$19</f>
        <v>1.728E-2</v>
      </c>
      <c r="Z57" s="141"/>
      <c r="AA57" s="141"/>
      <c r="AB57" s="141"/>
      <c r="AC57" s="141"/>
      <c r="AD57" s="141"/>
      <c r="AE57" s="141"/>
      <c r="AF57" s="141"/>
      <c r="AG57" s="142"/>
      <c r="AH57" s="141"/>
      <c r="AI57" s="141"/>
      <c r="AJ57" s="144"/>
      <c r="AK57" s="14"/>
      <c r="AL57" s="20"/>
      <c r="AM57" s="46"/>
    </row>
    <row r="58" spans="1:45" ht="16.2" customHeight="1" x14ac:dyDescent="0.3">
      <c r="B58" s="121">
        <f t="shared" ref="B58:C58" si="8">B45*$AO$19</f>
        <v>3.0079999999999999E-2</v>
      </c>
      <c r="C58" s="121">
        <f t="shared" si="8"/>
        <v>2.8799999999999999E-2</v>
      </c>
      <c r="D58" s="120"/>
      <c r="E58" s="120"/>
      <c r="F58" s="120"/>
      <c r="G58" s="120"/>
      <c r="H58" s="120"/>
      <c r="I58" s="120"/>
      <c r="J58" s="122"/>
      <c r="K58" s="120"/>
      <c r="L58" s="123"/>
      <c r="M58" s="119"/>
      <c r="N58" s="14"/>
      <c r="Y58" s="121">
        <f t="shared" si="7"/>
        <v>1.6959999999999999E-2</v>
      </c>
      <c r="Z58" s="141"/>
      <c r="AA58" s="141"/>
      <c r="AB58" s="141"/>
      <c r="AC58" s="141"/>
      <c r="AD58" s="141"/>
      <c r="AE58" s="141"/>
      <c r="AF58" s="141"/>
      <c r="AG58" s="142"/>
      <c r="AH58" s="141"/>
      <c r="AI58" s="143"/>
      <c r="AJ58" s="140"/>
      <c r="AK58" s="14"/>
      <c r="AL58" s="20"/>
      <c r="AM58" s="46"/>
    </row>
    <row r="59" spans="1:45" ht="16.2" customHeight="1" x14ac:dyDescent="0.3">
      <c r="B59" s="121">
        <f t="shared" ref="B59:C59" si="9">B46*$AO$19</f>
        <v>2.9440000000000001E-2</v>
      </c>
      <c r="C59" s="121">
        <f t="shared" si="9"/>
        <v>2.912E-2</v>
      </c>
      <c r="D59" s="120"/>
      <c r="E59" s="120"/>
      <c r="F59" s="120"/>
      <c r="G59" s="120"/>
      <c r="H59" s="120"/>
      <c r="I59" s="120"/>
      <c r="J59" s="120"/>
      <c r="K59" s="122"/>
      <c r="L59" s="123"/>
      <c r="M59" s="119"/>
      <c r="N59" s="14"/>
      <c r="O59" s="20"/>
      <c r="Y59" s="121">
        <f t="shared" si="7"/>
        <v>1.6639999999999999E-2</v>
      </c>
      <c r="Z59" s="144"/>
      <c r="AA59" s="144"/>
      <c r="AB59" s="144"/>
      <c r="AC59" s="144"/>
      <c r="AD59" s="144"/>
      <c r="AE59" s="144"/>
      <c r="AF59" s="144"/>
      <c r="AG59" s="144"/>
      <c r="AH59" s="142"/>
      <c r="AI59" s="143"/>
      <c r="AJ59" s="140"/>
      <c r="AK59" s="14"/>
      <c r="AL59" s="15"/>
    </row>
    <row r="61" spans="1:45" ht="24.45" customHeight="1" x14ac:dyDescent="0.3"/>
    <row r="62" spans="1:45" x14ac:dyDescent="0.3">
      <c r="A62" s="34" t="s">
        <v>99</v>
      </c>
    </row>
    <row r="63" spans="1:45" ht="15" thickBot="1" x14ac:dyDescent="0.35">
      <c r="R63" s="23" t="s">
        <v>109</v>
      </c>
      <c r="S63" s="14"/>
      <c r="T63" s="14"/>
      <c r="AO63" s="34" t="s">
        <v>112</v>
      </c>
    </row>
    <row r="64" spans="1:45" ht="41.55" customHeight="1" thickBot="1" x14ac:dyDescent="0.35">
      <c r="C64" s="14"/>
      <c r="D64" s="23" t="s">
        <v>110</v>
      </c>
      <c r="E64" s="24"/>
      <c r="F64" s="14"/>
      <c r="G64" s="14"/>
      <c r="H64" s="14"/>
      <c r="I64" s="14"/>
      <c r="J64" s="14"/>
      <c r="K64" s="14"/>
      <c r="L64" s="14"/>
      <c r="M64" s="14"/>
      <c r="N64" s="14"/>
      <c r="O64" s="14"/>
      <c r="R64" s="57" t="s">
        <v>11</v>
      </c>
      <c r="S64" s="109"/>
      <c r="T64" s="58"/>
      <c r="U64" s="222" t="s">
        <v>9</v>
      </c>
      <c r="V64" s="110" t="s">
        <v>85</v>
      </c>
      <c r="Z64" s="14"/>
      <c r="AA64" s="23" t="s">
        <v>111</v>
      </c>
      <c r="AB64" s="24"/>
      <c r="AC64" s="14"/>
      <c r="AD64" s="14"/>
      <c r="AE64" s="14"/>
      <c r="AF64" s="14"/>
      <c r="AG64" s="14"/>
      <c r="AH64" s="14"/>
      <c r="AI64" s="14"/>
      <c r="AJ64" s="14"/>
      <c r="AK64" s="14"/>
      <c r="AL64" s="14"/>
      <c r="AO64" s="57" t="s">
        <v>11</v>
      </c>
      <c r="AP64" s="109"/>
      <c r="AQ64" s="58"/>
      <c r="AR64" s="222" t="s">
        <v>9</v>
      </c>
      <c r="AS64" s="110" t="s">
        <v>85</v>
      </c>
    </row>
    <row r="65" spans="2:45" ht="14.55" customHeight="1" x14ac:dyDescent="0.3">
      <c r="B65" s="119"/>
      <c r="C65" s="119"/>
      <c r="D65" s="120"/>
      <c r="E65" s="121">
        <f>$V$65</f>
        <v>3.1039999999999998E-2</v>
      </c>
      <c r="F65" s="121">
        <f>$V$65</f>
        <v>3.1039999999999998E-2</v>
      </c>
      <c r="G65" s="120"/>
      <c r="H65" s="122"/>
      <c r="I65" s="120"/>
      <c r="J65" s="120"/>
      <c r="K65" s="120"/>
      <c r="L65" s="120"/>
      <c r="M65" s="121">
        <f>$V$66</f>
        <v>3.9359999999999999E-2</v>
      </c>
      <c r="N65" s="14"/>
      <c r="O65" s="3" t="s">
        <v>10</v>
      </c>
      <c r="R65" s="47" t="s">
        <v>76</v>
      </c>
      <c r="S65" s="48"/>
      <c r="T65" s="51"/>
      <c r="U65" s="203">
        <v>4</v>
      </c>
      <c r="V65" s="138">
        <f>SUM(E52:F53)/U65</f>
        <v>3.1039999999999998E-2</v>
      </c>
      <c r="Y65" s="119"/>
      <c r="Z65" s="119"/>
      <c r="AA65" s="120"/>
      <c r="AB65" s="121">
        <f>$AS$65</f>
        <v>2.9760000000000002E-2</v>
      </c>
      <c r="AC65" s="121">
        <f>$AS$65</f>
        <v>2.9760000000000002E-2</v>
      </c>
      <c r="AD65" s="120"/>
      <c r="AE65" s="122"/>
      <c r="AF65" s="120"/>
      <c r="AG65" s="120"/>
      <c r="AH65" s="120"/>
      <c r="AI65" s="120"/>
      <c r="AJ65" s="121">
        <f>$AS$66</f>
        <v>3.4197333333333337E-2</v>
      </c>
      <c r="AK65" s="14"/>
      <c r="AL65" s="3" t="s">
        <v>10</v>
      </c>
      <c r="AO65" s="47" t="s">
        <v>76</v>
      </c>
      <c r="AP65" s="48"/>
      <c r="AQ65" s="51"/>
      <c r="AR65" s="203">
        <v>4</v>
      </c>
      <c r="AS65" s="138">
        <f>SUM(AB52:AC53)/AR65</f>
        <v>2.9760000000000002E-2</v>
      </c>
    </row>
    <row r="66" spans="2:45" x14ac:dyDescent="0.3">
      <c r="B66" s="119"/>
      <c r="C66" s="120"/>
      <c r="D66" s="120"/>
      <c r="E66" s="121">
        <f>$V$65</f>
        <v>3.1039999999999998E-2</v>
      </c>
      <c r="F66" s="121">
        <f>$V$65</f>
        <v>3.1039999999999998E-2</v>
      </c>
      <c r="G66" s="120"/>
      <c r="H66" s="120"/>
      <c r="I66" s="122"/>
      <c r="J66" s="120"/>
      <c r="K66" s="120"/>
      <c r="L66" s="121">
        <f t="shared" ref="K66:M67" si="10">$V$66</f>
        <v>3.9359999999999999E-2</v>
      </c>
      <c r="M66" s="121">
        <f t="shared" si="10"/>
        <v>3.9359999999999999E-2</v>
      </c>
      <c r="N66" s="14"/>
      <c r="O66" s="45"/>
      <c r="P66" s="16" t="s">
        <v>39</v>
      </c>
      <c r="R66" s="49" t="s">
        <v>77</v>
      </c>
      <c r="S66" s="50"/>
      <c r="T66" s="52"/>
      <c r="U66" s="59">
        <v>6</v>
      </c>
      <c r="V66" s="139">
        <f>SUM(K54,L53:L54,M52:M54)/U66</f>
        <v>3.9359999999999999E-2</v>
      </c>
      <c r="Y66" s="119"/>
      <c r="Z66" s="120"/>
      <c r="AA66" s="120"/>
      <c r="AB66" s="121">
        <f>$AS$65</f>
        <v>2.9760000000000002E-2</v>
      </c>
      <c r="AC66" s="121">
        <f>$AS$65</f>
        <v>2.9760000000000002E-2</v>
      </c>
      <c r="AD66" s="120"/>
      <c r="AE66" s="120"/>
      <c r="AF66" s="122"/>
      <c r="AG66" s="120"/>
      <c r="AH66" s="120"/>
      <c r="AI66" s="121">
        <f t="shared" ref="AH66:AJ69" si="11">$AS$66</f>
        <v>3.4197333333333337E-2</v>
      </c>
      <c r="AJ66" s="121">
        <f t="shared" si="11"/>
        <v>3.4197333333333337E-2</v>
      </c>
      <c r="AK66" s="14"/>
      <c r="AL66" s="45"/>
      <c r="AM66" s="16" t="s">
        <v>39</v>
      </c>
      <c r="AO66" s="49" t="s">
        <v>77</v>
      </c>
      <c r="AP66" s="50"/>
      <c r="AQ66" s="52"/>
      <c r="AR66" s="59">
        <v>9</v>
      </c>
      <c r="AS66" s="139">
        <f>SUM(AH54,AI53:AI55,AJ52:AJ56)/AR66</f>
        <v>3.4197333333333337E-2</v>
      </c>
    </row>
    <row r="67" spans="2:45" x14ac:dyDescent="0.3">
      <c r="B67" s="120"/>
      <c r="C67" s="120"/>
      <c r="D67" s="120"/>
      <c r="E67" s="120"/>
      <c r="F67" s="123"/>
      <c r="G67" s="123"/>
      <c r="H67" s="120"/>
      <c r="I67" s="122"/>
      <c r="J67" s="120"/>
      <c r="K67" s="121">
        <f t="shared" si="10"/>
        <v>3.9359999999999999E-2</v>
      </c>
      <c r="L67" s="121">
        <f t="shared" si="10"/>
        <v>3.9359999999999999E-2</v>
      </c>
      <c r="M67" s="121">
        <f t="shared" si="10"/>
        <v>3.9359999999999999E-2</v>
      </c>
      <c r="N67" s="14"/>
      <c r="O67" s="7"/>
      <c r="P67" s="16" t="s">
        <v>12</v>
      </c>
      <c r="R67" s="49" t="s">
        <v>78</v>
      </c>
      <c r="S67" s="50"/>
      <c r="T67" s="52"/>
      <c r="U67" s="59">
        <v>14</v>
      </c>
      <c r="V67" s="139">
        <f>SUM(B55:C59,D55:E56)/U67</f>
        <v>2.912E-2</v>
      </c>
      <c r="Y67" s="120"/>
      <c r="Z67" s="120"/>
      <c r="AA67" s="120"/>
      <c r="AB67" s="120"/>
      <c r="AC67" s="123"/>
      <c r="AD67" s="123"/>
      <c r="AE67" s="120"/>
      <c r="AF67" s="122"/>
      <c r="AG67" s="120"/>
      <c r="AH67" s="121">
        <f t="shared" si="11"/>
        <v>3.4197333333333337E-2</v>
      </c>
      <c r="AI67" s="121">
        <f t="shared" si="11"/>
        <v>3.4197333333333337E-2</v>
      </c>
      <c r="AJ67" s="121">
        <f t="shared" si="11"/>
        <v>3.4197333333333337E-2</v>
      </c>
      <c r="AK67" s="14"/>
      <c r="AL67" s="7"/>
      <c r="AM67" s="16" t="s">
        <v>12</v>
      </c>
      <c r="AO67" s="49" t="s">
        <v>78</v>
      </c>
      <c r="AP67" s="50"/>
      <c r="AQ67" s="52"/>
      <c r="AR67" s="59">
        <v>11</v>
      </c>
      <c r="AS67" s="139">
        <f>SUM(Y55:Y59,Z55:AB56)/AR67</f>
        <v>1.6959999999999999E-2</v>
      </c>
    </row>
    <row r="68" spans="2:45" x14ac:dyDescent="0.3">
      <c r="B68" s="121">
        <f>$V$67</f>
        <v>2.912E-2</v>
      </c>
      <c r="C68" s="121">
        <f t="shared" ref="C68:E72" si="12">$V$67</f>
        <v>2.912E-2</v>
      </c>
      <c r="D68" s="121">
        <f t="shared" si="12"/>
        <v>2.912E-2</v>
      </c>
      <c r="E68" s="121">
        <f t="shared" si="12"/>
        <v>2.912E-2</v>
      </c>
      <c r="F68" s="123"/>
      <c r="G68" s="123"/>
      <c r="H68" s="120"/>
      <c r="I68" s="122"/>
      <c r="J68" s="120"/>
      <c r="K68" s="120"/>
      <c r="L68" s="120"/>
      <c r="M68" s="120"/>
      <c r="N68" s="14"/>
      <c r="O68" s="8"/>
      <c r="P68" s="16" t="s">
        <v>64</v>
      </c>
      <c r="R68" s="32" t="s">
        <v>12</v>
      </c>
      <c r="S68" s="234"/>
      <c r="T68" s="112"/>
      <c r="U68" s="59"/>
      <c r="V68" s="59"/>
      <c r="Y68" s="121">
        <f>$AS$67</f>
        <v>1.6959999999999999E-2</v>
      </c>
      <c r="Z68" s="121">
        <f t="shared" ref="Z68:AB69" si="13">$AS$67</f>
        <v>1.6959999999999999E-2</v>
      </c>
      <c r="AA68" s="121">
        <f t="shared" si="13"/>
        <v>1.6959999999999999E-2</v>
      </c>
      <c r="AB68" s="121">
        <f t="shared" si="13"/>
        <v>1.6959999999999999E-2</v>
      </c>
      <c r="AC68" s="123"/>
      <c r="AD68" s="123"/>
      <c r="AE68" s="120"/>
      <c r="AF68" s="122"/>
      <c r="AG68" s="120"/>
      <c r="AH68" s="120"/>
      <c r="AI68" s="121">
        <f t="shared" si="11"/>
        <v>3.4197333333333337E-2</v>
      </c>
      <c r="AJ68" s="121">
        <f t="shared" si="11"/>
        <v>3.4197333333333337E-2</v>
      </c>
      <c r="AK68" s="14"/>
      <c r="AL68" s="8"/>
      <c r="AM68" s="16" t="s">
        <v>64</v>
      </c>
      <c r="AO68" s="32" t="s">
        <v>12</v>
      </c>
      <c r="AP68" s="234"/>
      <c r="AQ68" s="112"/>
      <c r="AR68" s="59"/>
      <c r="AS68" s="59"/>
    </row>
    <row r="69" spans="2:45" x14ac:dyDescent="0.3">
      <c r="B69" s="121">
        <f>$V$67</f>
        <v>2.912E-2</v>
      </c>
      <c r="C69" s="121">
        <f t="shared" si="12"/>
        <v>2.912E-2</v>
      </c>
      <c r="D69" s="121">
        <f t="shared" si="12"/>
        <v>2.912E-2</v>
      </c>
      <c r="E69" s="121">
        <f t="shared" si="12"/>
        <v>2.912E-2</v>
      </c>
      <c r="F69" s="120"/>
      <c r="G69" s="120"/>
      <c r="H69" s="120"/>
      <c r="I69" s="122"/>
      <c r="J69" s="120"/>
      <c r="K69" s="120"/>
      <c r="L69" s="120"/>
      <c r="M69" s="120"/>
      <c r="N69" s="14"/>
      <c r="O69" s="9"/>
      <c r="P69" s="16" t="s">
        <v>8</v>
      </c>
      <c r="R69" s="32" t="s">
        <v>12</v>
      </c>
      <c r="S69" s="235"/>
      <c r="T69" s="185"/>
      <c r="U69" s="59"/>
      <c r="V69" s="59"/>
      <c r="Y69" s="121">
        <f>$AS$67</f>
        <v>1.6959999999999999E-2</v>
      </c>
      <c r="Z69" s="121">
        <f t="shared" si="13"/>
        <v>1.6959999999999999E-2</v>
      </c>
      <c r="AA69" s="121">
        <f t="shared" si="13"/>
        <v>1.6959999999999999E-2</v>
      </c>
      <c r="AB69" s="121">
        <f t="shared" si="13"/>
        <v>1.6959999999999999E-2</v>
      </c>
      <c r="AC69" s="120"/>
      <c r="AD69" s="120"/>
      <c r="AE69" s="120"/>
      <c r="AF69" s="122"/>
      <c r="AG69" s="120"/>
      <c r="AH69" s="120"/>
      <c r="AI69" s="120"/>
      <c r="AJ69" s="121">
        <f t="shared" si="11"/>
        <v>3.4197333333333337E-2</v>
      </c>
      <c r="AK69" s="14"/>
      <c r="AL69" s="9"/>
      <c r="AM69" s="16" t="s">
        <v>8</v>
      </c>
      <c r="AO69" s="32" t="s">
        <v>12</v>
      </c>
      <c r="AP69" s="235"/>
      <c r="AQ69" s="185"/>
      <c r="AR69" s="59"/>
      <c r="AS69" s="59"/>
    </row>
    <row r="70" spans="2:45" x14ac:dyDescent="0.3">
      <c r="B70" s="121">
        <f t="shared" ref="B70:B72" si="14">$V$67</f>
        <v>2.912E-2</v>
      </c>
      <c r="C70" s="121">
        <f t="shared" si="12"/>
        <v>2.912E-2</v>
      </c>
      <c r="D70" s="120"/>
      <c r="E70" s="120"/>
      <c r="F70" s="120"/>
      <c r="G70" s="120"/>
      <c r="H70" s="120"/>
      <c r="I70" s="120"/>
      <c r="J70" s="122"/>
      <c r="K70" s="120"/>
      <c r="L70" s="120"/>
      <c r="M70" s="120"/>
      <c r="N70" s="14"/>
      <c r="R70" s="188" t="s">
        <v>64</v>
      </c>
      <c r="S70" s="187"/>
      <c r="T70" s="186"/>
      <c r="U70" s="189"/>
      <c r="V70" s="59"/>
      <c r="Y70" s="121">
        <f t="shared" ref="Y70:Y72" si="15">$AS$67</f>
        <v>1.6959999999999999E-2</v>
      </c>
      <c r="Z70" s="120"/>
      <c r="AA70" s="120"/>
      <c r="AB70" s="120"/>
      <c r="AC70" s="120"/>
      <c r="AD70" s="120"/>
      <c r="AE70" s="120"/>
      <c r="AF70" s="120"/>
      <c r="AG70" s="122"/>
      <c r="AH70" s="120"/>
      <c r="AI70" s="120"/>
      <c r="AJ70" s="120"/>
      <c r="AK70" s="14"/>
      <c r="AO70" s="188" t="s">
        <v>64</v>
      </c>
      <c r="AP70" s="187"/>
      <c r="AQ70" s="186"/>
      <c r="AR70" s="189"/>
      <c r="AS70" s="59"/>
    </row>
    <row r="71" spans="2:45" x14ac:dyDescent="0.3">
      <c r="B71" s="121">
        <f t="shared" si="14"/>
        <v>2.912E-2</v>
      </c>
      <c r="C71" s="121">
        <f t="shared" si="12"/>
        <v>2.912E-2</v>
      </c>
      <c r="D71" s="120"/>
      <c r="E71" s="120"/>
      <c r="F71" s="120"/>
      <c r="G71" s="120"/>
      <c r="H71" s="120"/>
      <c r="I71" s="120"/>
      <c r="J71" s="122"/>
      <c r="K71" s="120"/>
      <c r="L71" s="123"/>
      <c r="M71" s="119"/>
      <c r="N71" s="14"/>
      <c r="R71" s="188" t="s">
        <v>64</v>
      </c>
      <c r="S71" s="191"/>
      <c r="T71" s="192"/>
      <c r="U71" s="59"/>
      <c r="V71" s="189"/>
      <c r="Y71" s="121">
        <f t="shared" si="15"/>
        <v>1.6959999999999999E-2</v>
      </c>
      <c r="Z71" s="120"/>
      <c r="AA71" s="120"/>
      <c r="AB71" s="120"/>
      <c r="AC71" s="120"/>
      <c r="AD71" s="120"/>
      <c r="AE71" s="120"/>
      <c r="AF71" s="120"/>
      <c r="AG71" s="122"/>
      <c r="AH71" s="120"/>
      <c r="AI71" s="123"/>
      <c r="AJ71" s="119"/>
      <c r="AK71" s="14"/>
      <c r="AO71" s="188" t="s">
        <v>64</v>
      </c>
      <c r="AP71" s="191"/>
      <c r="AQ71" s="192"/>
      <c r="AR71" s="59"/>
      <c r="AS71" s="189"/>
    </row>
    <row r="72" spans="2:45" x14ac:dyDescent="0.3">
      <c r="B72" s="121">
        <f t="shared" si="14"/>
        <v>2.912E-2</v>
      </c>
      <c r="C72" s="121">
        <f t="shared" si="12"/>
        <v>2.912E-2</v>
      </c>
      <c r="D72" s="120"/>
      <c r="E72" s="120"/>
      <c r="F72" s="120"/>
      <c r="G72" s="120"/>
      <c r="H72" s="120"/>
      <c r="I72" s="120"/>
      <c r="J72" s="120"/>
      <c r="K72" s="122"/>
      <c r="L72" s="123"/>
      <c r="M72" s="119"/>
      <c r="N72" s="14"/>
      <c r="O72" s="20"/>
      <c r="R72" s="188" t="s">
        <v>64</v>
      </c>
      <c r="S72" s="191"/>
      <c r="T72" s="192"/>
      <c r="U72" s="2"/>
      <c r="V72" s="1"/>
      <c r="Y72" s="121">
        <f t="shared" si="15"/>
        <v>1.6959999999999999E-2</v>
      </c>
      <c r="Z72" s="120"/>
      <c r="AA72" s="120"/>
      <c r="AB72" s="120"/>
      <c r="AC72" s="120"/>
      <c r="AD72" s="120"/>
      <c r="AE72" s="120"/>
      <c r="AF72" s="120"/>
      <c r="AG72" s="120"/>
      <c r="AH72" s="122"/>
      <c r="AI72" s="123"/>
      <c r="AJ72" s="119"/>
      <c r="AK72" s="14"/>
      <c r="AL72" s="20"/>
      <c r="AO72" s="188" t="s">
        <v>64</v>
      </c>
      <c r="AP72" s="191"/>
      <c r="AQ72" s="192"/>
      <c r="AR72" s="2"/>
      <c r="AS72" s="1"/>
    </row>
    <row r="73" spans="2:45" ht="15" thickBot="1" x14ac:dyDescent="0.35">
      <c r="R73" s="211" t="s">
        <v>8</v>
      </c>
      <c r="S73" s="193"/>
      <c r="T73" s="194"/>
      <c r="U73" s="29"/>
      <c r="V73" s="29"/>
      <c r="AO73" s="211" t="s">
        <v>8</v>
      </c>
      <c r="AP73" s="193"/>
      <c r="AQ73" s="194"/>
      <c r="AR73" s="29"/>
      <c r="AS73" s="29"/>
    </row>
    <row r="74" spans="2:45" ht="28.2" thickBot="1" x14ac:dyDescent="0.35">
      <c r="R74" s="57" t="s">
        <v>5</v>
      </c>
      <c r="S74" s="109"/>
      <c r="T74" s="58"/>
      <c r="U74" s="222" t="s">
        <v>9</v>
      </c>
      <c r="V74" s="110" t="s">
        <v>86</v>
      </c>
      <c r="AO74" s="57" t="s">
        <v>5</v>
      </c>
      <c r="AP74" s="109"/>
      <c r="AQ74" s="58"/>
      <c r="AR74" s="222" t="s">
        <v>9</v>
      </c>
      <c r="AS74" s="110" t="s">
        <v>86</v>
      </c>
    </row>
    <row r="75" spans="2:45" x14ac:dyDescent="0.3">
      <c r="R75" s="47" t="s">
        <v>39</v>
      </c>
      <c r="S75" s="48"/>
      <c r="T75" s="51"/>
      <c r="U75" s="204">
        <v>24</v>
      </c>
      <c r="V75" s="338">
        <f>SUM(E52:F53,K54,L53:L54,M52:M54,B55:E56,B57:C59)/U75</f>
        <v>3.2000000000000008E-2</v>
      </c>
      <c r="AO75" s="47" t="s">
        <v>39</v>
      </c>
      <c r="AP75" s="48"/>
      <c r="AQ75" s="51"/>
      <c r="AR75" s="204">
        <v>24</v>
      </c>
      <c r="AS75" s="338">
        <f>SUM(AB52:AC53,AH54,AI53:AI55,AJ52:AJ56,Y55:AB56,Y57:Y59)/AR75</f>
        <v>2.5557333333333331E-2</v>
      </c>
    </row>
    <row r="76" spans="2:45" x14ac:dyDescent="0.3">
      <c r="R76" s="32" t="s">
        <v>12</v>
      </c>
      <c r="S76" s="236"/>
      <c r="T76" s="12"/>
      <c r="U76" s="59"/>
      <c r="V76" s="59"/>
      <c r="AO76" s="32" t="s">
        <v>12</v>
      </c>
      <c r="AP76" s="236"/>
      <c r="AQ76" s="12"/>
      <c r="AR76" s="59"/>
      <c r="AS76" s="59"/>
    </row>
    <row r="77" spans="2:45" x14ac:dyDescent="0.3">
      <c r="R77" s="188" t="s">
        <v>64</v>
      </c>
      <c r="S77" s="187"/>
      <c r="T77" s="186"/>
      <c r="U77" s="59"/>
      <c r="V77" s="59"/>
      <c r="AO77" s="188" t="s">
        <v>64</v>
      </c>
      <c r="AP77" s="187"/>
      <c r="AQ77" s="186"/>
      <c r="AR77" s="59"/>
      <c r="AS77" s="59"/>
    </row>
    <row r="78" spans="2:45" ht="15" thickBot="1" x14ac:dyDescent="0.35">
      <c r="R78" s="211" t="s">
        <v>8</v>
      </c>
      <c r="S78" s="197"/>
      <c r="T78" s="194"/>
      <c r="U78" s="29"/>
      <c r="V78" s="29"/>
      <c r="AO78" s="211" t="s">
        <v>8</v>
      </c>
      <c r="AP78" s="197"/>
      <c r="AQ78" s="194"/>
      <c r="AR78" s="29"/>
      <c r="AS78" s="29"/>
    </row>
  </sheetData>
  <mergeCells count="42">
    <mergeCell ref="T36:U36"/>
    <mergeCell ref="AG16:AJ16"/>
    <mergeCell ref="AK16:AM16"/>
    <mergeCell ref="A15:P15"/>
    <mergeCell ref="Q15:S15"/>
    <mergeCell ref="U15:W15"/>
    <mergeCell ref="X15:AF15"/>
    <mergeCell ref="X16:AA16"/>
    <mergeCell ref="AB16:AF16"/>
    <mergeCell ref="AB23:AF23"/>
    <mergeCell ref="AG23:AJ23"/>
    <mergeCell ref="AK23:AM23"/>
    <mergeCell ref="X17:AA17"/>
    <mergeCell ref="AB17:AF17"/>
    <mergeCell ref="AG17:AJ17"/>
    <mergeCell ref="AK17:AM17"/>
    <mergeCell ref="AG18:AJ18"/>
    <mergeCell ref="X19:AA19"/>
    <mergeCell ref="AB19:AF19"/>
    <mergeCell ref="AG19:AJ19"/>
    <mergeCell ref="AK19:AM19"/>
    <mergeCell ref="AG28:AJ28"/>
    <mergeCell ref="X30:AA30"/>
    <mergeCell ref="AB30:AF30"/>
    <mergeCell ref="AG30:AJ30"/>
    <mergeCell ref="AK30:AM30"/>
    <mergeCell ref="AP15:AR15"/>
    <mergeCell ref="X27:AA27"/>
    <mergeCell ref="AB27:AF27"/>
    <mergeCell ref="AG27:AJ27"/>
    <mergeCell ref="AK27:AM27"/>
    <mergeCell ref="AG24:AJ24"/>
    <mergeCell ref="X25:AA25"/>
    <mergeCell ref="AB25:AF25"/>
    <mergeCell ref="AG25:AJ25"/>
    <mergeCell ref="AK25:AM25"/>
    <mergeCell ref="AG26:AJ26"/>
    <mergeCell ref="X20:AA20"/>
    <mergeCell ref="AB20:AF20"/>
    <mergeCell ref="AG20:AJ20"/>
    <mergeCell ref="AK20:AM20"/>
    <mergeCell ref="X23:AA23"/>
  </mergeCells>
  <phoneticPr fontId="12" type="noConversion"/>
  <pageMargins left="0.7" right="0.7" top="0.75" bottom="0.75" header="0.3" footer="0.3"/>
  <pageSetup paperSize="9" fitToHeight="0" orientation="landscape"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1643A-0A53-4D3E-A973-E203D2688F6D}">
  <sheetPr>
    <pageSetUpPr fitToPage="1"/>
  </sheetPr>
  <dimension ref="A1:AS41"/>
  <sheetViews>
    <sheetView zoomScale="80" zoomScaleNormal="80" workbookViewId="0"/>
  </sheetViews>
  <sheetFormatPr defaultColWidth="8.77734375" defaultRowHeight="14.4" x14ac:dyDescent="0.3"/>
  <cols>
    <col min="1" max="1" width="2.33203125" customWidth="1"/>
    <col min="2" max="10" width="3" customWidth="1"/>
    <col min="11" max="11" width="15.33203125" customWidth="1"/>
    <col min="12" max="15" width="3" customWidth="1"/>
    <col min="16" max="16" width="25.44140625" customWidth="1"/>
    <col min="17" max="17" width="13.109375" customWidth="1"/>
    <col min="18" max="18" width="61.77734375" customWidth="1"/>
    <col min="19" max="22" width="12.109375" customWidth="1"/>
    <col min="23" max="23" width="10.33203125" customWidth="1"/>
    <col min="24" max="24" width="4.33203125" customWidth="1"/>
    <col min="25" max="38" width="3" customWidth="1"/>
    <col min="39" max="39" width="13.33203125" customWidth="1"/>
    <col min="40" max="40" width="31.33203125" customWidth="1"/>
    <col min="41" max="41" width="20.77734375" customWidth="1"/>
    <col min="42" max="42" width="9.6640625" style="132" customWidth="1"/>
    <col min="43" max="43" width="15.33203125" style="132" bestFit="1" customWidth="1"/>
    <col min="44" max="44" width="13.44140625" style="132" customWidth="1"/>
    <col min="45" max="45" width="24.33203125" customWidth="1"/>
    <col min="46" max="46" width="13.6640625" customWidth="1"/>
  </cols>
  <sheetData>
    <row r="1" spans="1:45" ht="19.8" x14ac:dyDescent="0.4">
      <c r="A1" s="242" t="s">
        <v>88</v>
      </c>
      <c r="B1" s="243"/>
      <c r="C1" s="244"/>
      <c r="D1" s="244"/>
      <c r="E1" s="245"/>
      <c r="F1" s="245"/>
      <c r="G1" s="245"/>
      <c r="H1" s="245"/>
      <c r="I1" s="245"/>
      <c r="J1" s="245"/>
      <c r="K1" s="245"/>
      <c r="L1" s="245"/>
      <c r="M1" s="245"/>
      <c r="N1" s="245"/>
      <c r="O1" s="245"/>
      <c r="P1" s="245"/>
      <c r="Q1" s="245"/>
      <c r="R1" s="245"/>
      <c r="S1" s="245"/>
      <c r="T1" s="245"/>
      <c r="U1" s="245"/>
      <c r="V1" s="246"/>
      <c r="AP1"/>
      <c r="AQ1"/>
      <c r="AR1"/>
    </row>
    <row r="2" spans="1:45" ht="18" customHeight="1" x14ac:dyDescent="0.3">
      <c r="A2" s="247" t="s">
        <v>79</v>
      </c>
      <c r="B2" s="14"/>
      <c r="C2" s="276"/>
      <c r="D2" s="14"/>
      <c r="E2" s="14"/>
      <c r="F2" s="14"/>
      <c r="G2" s="14"/>
      <c r="H2" s="14"/>
      <c r="I2" s="14"/>
      <c r="J2" s="14"/>
      <c r="K2" s="14"/>
      <c r="L2" s="14"/>
      <c r="M2" s="14"/>
      <c r="N2" s="14"/>
      <c r="O2" s="14"/>
      <c r="P2" s="14"/>
      <c r="Q2" s="14"/>
      <c r="R2" s="14"/>
      <c r="S2" s="14"/>
      <c r="T2" s="14"/>
      <c r="U2" s="14"/>
      <c r="V2" s="248"/>
      <c r="AP2"/>
      <c r="AQ2"/>
      <c r="AR2"/>
    </row>
    <row r="3" spans="1:45" ht="18" customHeight="1" x14ac:dyDescent="0.3">
      <c r="A3" s="249" t="s">
        <v>101</v>
      </c>
      <c r="B3" s="14"/>
      <c r="C3" s="276"/>
      <c r="D3" s="14"/>
      <c r="E3" s="14"/>
      <c r="F3" s="14"/>
      <c r="G3" s="14"/>
      <c r="H3" s="14"/>
      <c r="I3" s="14"/>
      <c r="J3" s="14"/>
      <c r="K3" s="14"/>
      <c r="L3" s="14"/>
      <c r="M3" s="14"/>
      <c r="N3" s="14"/>
      <c r="O3" s="14"/>
      <c r="P3" s="14"/>
      <c r="Q3" s="14"/>
      <c r="R3" s="14"/>
      <c r="S3" s="14"/>
      <c r="T3" s="14"/>
      <c r="U3" s="14"/>
      <c r="V3" s="248"/>
      <c r="AP3"/>
      <c r="AQ3"/>
      <c r="AR3"/>
    </row>
    <row r="4" spans="1:45" ht="18" customHeight="1" thickBot="1" x14ac:dyDescent="0.35">
      <c r="A4" s="278" t="s">
        <v>96</v>
      </c>
      <c r="B4" s="251"/>
      <c r="C4" s="272"/>
      <c r="D4" s="251"/>
      <c r="E4" s="251"/>
      <c r="F4" s="251"/>
      <c r="G4" s="251"/>
      <c r="H4" s="251"/>
      <c r="I4" s="251"/>
      <c r="J4" s="251"/>
      <c r="K4" s="251"/>
      <c r="L4" s="251"/>
      <c r="M4" s="251"/>
      <c r="N4" s="251"/>
      <c r="O4" s="251"/>
      <c r="P4" s="251"/>
      <c r="Q4" s="251"/>
      <c r="R4" s="251"/>
      <c r="S4" s="251"/>
      <c r="T4" s="251"/>
      <c r="U4" s="251"/>
      <c r="V4" s="252"/>
      <c r="AP4"/>
      <c r="AQ4"/>
      <c r="AR4"/>
    </row>
    <row r="5" spans="1:45" x14ac:dyDescent="0.3">
      <c r="AP5"/>
      <c r="AQ5"/>
      <c r="AR5"/>
    </row>
    <row r="6" spans="1:45" ht="15.6" x14ac:dyDescent="0.3">
      <c r="A6" s="280" t="s">
        <v>100</v>
      </c>
    </row>
    <row r="7" spans="1:45" x14ac:dyDescent="0.3">
      <c r="AN7" s="132"/>
    </row>
    <row r="8" spans="1:45" ht="15.6" x14ac:dyDescent="0.3">
      <c r="A8" s="78" t="s">
        <v>39</v>
      </c>
      <c r="B8" s="77"/>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151"/>
      <c r="AQ8" s="151"/>
      <c r="AR8" s="152"/>
    </row>
    <row r="9" spans="1:45" ht="15.45" customHeight="1" x14ac:dyDescent="0.3">
      <c r="A9" s="293" t="s">
        <v>15</v>
      </c>
      <c r="B9" s="294"/>
      <c r="C9" s="294"/>
      <c r="D9" s="294"/>
      <c r="E9" s="294"/>
      <c r="F9" s="294"/>
      <c r="G9" s="294"/>
      <c r="H9" s="294"/>
      <c r="I9" s="294"/>
      <c r="J9" s="294"/>
      <c r="K9" s="294"/>
      <c r="L9" s="294"/>
      <c r="M9" s="294"/>
      <c r="N9" s="294"/>
      <c r="O9" s="294"/>
      <c r="P9" s="295"/>
      <c r="Q9" s="296" t="s">
        <v>16</v>
      </c>
      <c r="R9" s="297"/>
      <c r="S9" s="298"/>
      <c r="T9" s="65" t="s">
        <v>41</v>
      </c>
      <c r="U9" s="299" t="s">
        <v>17</v>
      </c>
      <c r="V9" s="299"/>
      <c r="W9" s="300"/>
      <c r="X9" s="309" t="s">
        <v>42</v>
      </c>
      <c r="Y9" s="309"/>
      <c r="Z9" s="309"/>
      <c r="AA9" s="309"/>
      <c r="AB9" s="309"/>
      <c r="AC9" s="309"/>
      <c r="AD9" s="309"/>
      <c r="AE9" s="309"/>
      <c r="AF9" s="309"/>
      <c r="AG9" s="145" t="s">
        <v>45</v>
      </c>
      <c r="AH9" s="145"/>
      <c r="AI9" s="145"/>
      <c r="AJ9" s="145"/>
      <c r="AK9" s="166"/>
      <c r="AL9" s="166"/>
      <c r="AM9" s="166"/>
      <c r="AN9" s="145" t="s">
        <v>51</v>
      </c>
      <c r="AO9" s="125" t="s">
        <v>46</v>
      </c>
      <c r="AP9" s="327" t="s">
        <v>48</v>
      </c>
      <c r="AQ9" s="327"/>
      <c r="AR9" s="328"/>
    </row>
    <row r="10" spans="1:45" ht="15.45" customHeight="1" x14ac:dyDescent="0.3">
      <c r="B10" s="34"/>
      <c r="C10" s="34"/>
      <c r="D10" s="34"/>
      <c r="E10" s="34"/>
      <c r="F10" s="34"/>
      <c r="G10" s="34"/>
      <c r="H10" s="34"/>
      <c r="I10" s="34"/>
      <c r="J10" s="34"/>
      <c r="K10" s="34"/>
      <c r="P10" s="1"/>
      <c r="Q10" s="82"/>
      <c r="R10" s="83"/>
      <c r="S10" s="19"/>
      <c r="U10" s="108" t="s">
        <v>6</v>
      </c>
      <c r="V10" s="108" t="s">
        <v>7</v>
      </c>
      <c r="W10" s="108" t="s">
        <v>18</v>
      </c>
      <c r="X10" s="301" t="s">
        <v>43</v>
      </c>
      <c r="Y10" s="301"/>
      <c r="Z10" s="301"/>
      <c r="AA10" s="301"/>
      <c r="AB10" s="301" t="s">
        <v>44</v>
      </c>
      <c r="AC10" s="301"/>
      <c r="AD10" s="301"/>
      <c r="AE10" s="301"/>
      <c r="AF10" s="301"/>
      <c r="AG10" s="302" t="s">
        <v>6</v>
      </c>
      <c r="AH10" s="302"/>
      <c r="AI10" s="302"/>
      <c r="AJ10" s="321"/>
      <c r="AK10" s="321" t="s">
        <v>7</v>
      </c>
      <c r="AL10" s="322"/>
      <c r="AM10" s="323"/>
      <c r="AN10" s="124"/>
      <c r="AO10" s="81"/>
      <c r="AP10" s="137" t="s">
        <v>6</v>
      </c>
      <c r="AQ10" s="147" t="s">
        <v>7</v>
      </c>
      <c r="AR10" s="147" t="s">
        <v>18</v>
      </c>
    </row>
    <row r="11" spans="1:45" ht="15.45" customHeight="1" x14ac:dyDescent="0.3">
      <c r="A11" s="85" t="s">
        <v>19</v>
      </c>
      <c r="B11" s="86"/>
      <c r="C11" s="86"/>
      <c r="D11" s="86"/>
      <c r="E11" s="86"/>
      <c r="F11" s="86"/>
      <c r="G11" s="86"/>
      <c r="H11" s="86"/>
      <c r="I11" s="87"/>
      <c r="J11" s="87"/>
      <c r="K11" s="88"/>
      <c r="L11" s="111" t="s">
        <v>20</v>
      </c>
      <c r="M11" s="30"/>
      <c r="N11" s="30"/>
      <c r="O11" s="30"/>
      <c r="P11" s="80"/>
      <c r="Q11" s="30" t="s">
        <v>21</v>
      </c>
      <c r="R11" s="30"/>
      <c r="S11" s="80"/>
      <c r="T11" s="30" t="s">
        <v>22</v>
      </c>
      <c r="U11" s="128">
        <f>Condition_stage2_FOREST!U17</f>
        <v>0.31</v>
      </c>
      <c r="V11" s="128">
        <f>Condition_stage2_FOREST!V17</f>
        <v>0.28999999999999998</v>
      </c>
      <c r="W11" s="128">
        <f>Condition_stage2_FOREST!W17</f>
        <v>-2.0000000000000018E-2</v>
      </c>
      <c r="X11" s="303">
        <f>Condition_stage2_FOREST!X17</f>
        <v>-0.25</v>
      </c>
      <c r="Y11" s="304"/>
      <c r="Z11" s="304"/>
      <c r="AA11" s="305"/>
      <c r="AB11" s="304">
        <f>Condition_stage2_FOREST!AB17</f>
        <v>0.4</v>
      </c>
      <c r="AC11" s="304"/>
      <c r="AD11" s="304"/>
      <c r="AE11" s="304"/>
      <c r="AF11" s="305"/>
      <c r="AG11" s="306">
        <f>Condition_stage2_FOREST!AG17</f>
        <v>0.65500000000000003</v>
      </c>
      <c r="AH11" s="307"/>
      <c r="AI11" s="307"/>
      <c r="AJ11" s="307"/>
      <c r="AK11" s="334">
        <f>Condition_stage2_FOREST!AK17</f>
        <v>0.64500000000000002</v>
      </c>
      <c r="AL11" s="335"/>
      <c r="AM11" s="336"/>
      <c r="AN11" s="146">
        <f>Condition_stage2_FOREST!AN17</f>
        <v>-1.0000000000000009E-2</v>
      </c>
      <c r="AO11" s="130">
        <f>Condition_stage3_FOREST!AO17</f>
        <v>0.17</v>
      </c>
      <c r="AP11" s="130">
        <f>Condition_stage3_FOREST!AP17</f>
        <v>0.11135000000000002</v>
      </c>
      <c r="AQ11" s="130">
        <f>Condition_stage3_FOREST!AQ17</f>
        <v>0.11050000000000001</v>
      </c>
      <c r="AR11" s="130">
        <f>Condition_stage3_FOREST!AR17</f>
        <v>-8.5000000000000353E-4</v>
      </c>
    </row>
    <row r="12" spans="1:45" ht="15.45" customHeight="1" x14ac:dyDescent="0.3">
      <c r="A12" s="89"/>
      <c r="B12" s="66"/>
      <c r="C12" s="66"/>
      <c r="D12" s="66"/>
      <c r="E12" s="66"/>
      <c r="F12" s="66"/>
      <c r="G12" s="66"/>
      <c r="H12" s="66"/>
      <c r="I12" s="69"/>
      <c r="J12" s="69"/>
      <c r="K12" s="67"/>
      <c r="L12" s="82"/>
      <c r="M12" s="83"/>
      <c r="N12" s="83"/>
      <c r="O12" s="83"/>
      <c r="P12" s="19"/>
      <c r="Q12" s="83"/>
      <c r="R12" s="83"/>
      <c r="S12" s="19"/>
      <c r="T12" s="83"/>
      <c r="U12" s="108"/>
      <c r="V12" s="108"/>
      <c r="W12" s="108"/>
      <c r="X12" s="127"/>
      <c r="AA12" s="126"/>
      <c r="AF12" s="126"/>
      <c r="AG12" s="310"/>
      <c r="AH12" s="311"/>
      <c r="AI12" s="311"/>
      <c r="AJ12" s="311"/>
      <c r="AK12" s="131"/>
      <c r="AL12" s="132"/>
      <c r="AM12" s="133"/>
      <c r="AN12" s="132"/>
      <c r="AO12" s="160"/>
      <c r="AP12" s="160"/>
      <c r="AQ12" s="160"/>
      <c r="AR12" s="159"/>
    </row>
    <row r="13" spans="1:45" ht="15.45" customHeight="1" x14ac:dyDescent="0.3">
      <c r="A13" s="89"/>
      <c r="B13" s="68"/>
      <c r="C13" s="69"/>
      <c r="D13" s="70"/>
      <c r="E13" s="71"/>
      <c r="F13" s="72"/>
      <c r="G13" s="72"/>
      <c r="H13" s="69"/>
      <c r="I13" s="69"/>
      <c r="J13" s="69"/>
      <c r="K13" s="67"/>
      <c r="L13" s="262" t="s">
        <v>23</v>
      </c>
      <c r="M13" s="102"/>
      <c r="N13" s="102"/>
      <c r="O13" s="102"/>
      <c r="P13" s="103"/>
      <c r="Q13" s="104" t="s">
        <v>24</v>
      </c>
      <c r="R13" s="105"/>
      <c r="S13" s="106"/>
      <c r="T13" s="105" t="s">
        <v>25</v>
      </c>
      <c r="U13" s="267">
        <f>Condition_stage2_FOREST!U19</f>
        <v>0</v>
      </c>
      <c r="V13" s="267">
        <f>Condition_stage2_FOREST!V19</f>
        <v>0</v>
      </c>
      <c r="W13" s="267">
        <f>Condition_stage2_FOREST!W19</f>
        <v>0</v>
      </c>
      <c r="X13" s="329">
        <f>Condition_stage2_FOREST!X19</f>
        <v>0</v>
      </c>
      <c r="Y13" s="330"/>
      <c r="Z13" s="330"/>
      <c r="AA13" s="331"/>
      <c r="AB13" s="330">
        <f>Condition_stage2_FOREST!AB19</f>
        <v>250</v>
      </c>
      <c r="AC13" s="330"/>
      <c r="AD13" s="330"/>
      <c r="AE13" s="330"/>
      <c r="AF13" s="331"/>
      <c r="AG13" s="332">
        <f>Condition_stage2_FOREST!AG19</f>
        <v>0</v>
      </c>
      <c r="AH13" s="333"/>
      <c r="AI13" s="333"/>
      <c r="AJ13" s="333"/>
      <c r="AK13" s="316">
        <f>Condition_stage2_FOREST!AK19</f>
        <v>0</v>
      </c>
      <c r="AL13" s="317"/>
      <c r="AM13" s="318"/>
      <c r="AN13" s="263">
        <f>Condition_stage2_FOREST!AN19</f>
        <v>0</v>
      </c>
      <c r="AO13" s="271">
        <f>Condition_stage3_FOREST!AO19</f>
        <v>0.08</v>
      </c>
      <c r="AP13" s="271">
        <f>Condition_stage3_FOREST!AP19</f>
        <v>0</v>
      </c>
      <c r="AQ13" s="271">
        <f>Condition_stage3_FOREST!AQ19</f>
        <v>0</v>
      </c>
      <c r="AR13" s="271">
        <f>Condition_stage3_FOREST!AR19</f>
        <v>0</v>
      </c>
    </row>
    <row r="14" spans="1:45" ht="15.45" customHeight="1" x14ac:dyDescent="0.3">
      <c r="A14" s="89"/>
      <c r="B14" s="69"/>
      <c r="C14" s="69"/>
      <c r="D14" s="69"/>
      <c r="E14" s="69"/>
      <c r="F14" s="69"/>
      <c r="G14" s="69"/>
      <c r="H14" s="69"/>
      <c r="I14" s="69"/>
      <c r="J14" s="69"/>
      <c r="K14" s="67"/>
      <c r="L14" s="127"/>
      <c r="P14" s="126"/>
      <c r="Q14" s="111" t="s">
        <v>26</v>
      </c>
      <c r="R14" s="30"/>
      <c r="S14" s="80"/>
      <c r="T14" s="30" t="s">
        <v>27</v>
      </c>
      <c r="U14" s="128">
        <f>Condition_stage2_FOREST!U20</f>
        <v>18</v>
      </c>
      <c r="V14" s="128">
        <f>Condition_stage2_FOREST!V20</f>
        <v>17</v>
      </c>
      <c r="W14" s="128">
        <f>Condition_stage2_FOREST!W20</f>
        <v>-1</v>
      </c>
      <c r="X14" s="303">
        <f>Condition_stage2_FOREST!X20</f>
        <v>4</v>
      </c>
      <c r="Y14" s="304"/>
      <c r="Z14" s="304"/>
      <c r="AA14" s="305"/>
      <c r="AB14" s="304">
        <f>Condition_stage2_FOREST!AB20</f>
        <v>40</v>
      </c>
      <c r="AC14" s="304"/>
      <c r="AD14" s="304"/>
      <c r="AE14" s="304"/>
      <c r="AF14" s="305"/>
      <c r="AG14" s="306">
        <f>Condition_stage2_FOREST!AG20</f>
        <v>0.38888888888888884</v>
      </c>
      <c r="AH14" s="307"/>
      <c r="AI14" s="307"/>
      <c r="AJ14" s="307"/>
      <c r="AK14" s="334">
        <f>Condition_stage2_FOREST!AK20</f>
        <v>0.36111111111111116</v>
      </c>
      <c r="AL14" s="335"/>
      <c r="AM14" s="336"/>
      <c r="AN14" s="146">
        <f>Condition_stage2_FOREST!AN20</f>
        <v>-2.7777777777777679E-2</v>
      </c>
      <c r="AO14" s="130">
        <f>Condition_stage3_FOREST!AO20</f>
        <v>0.08</v>
      </c>
      <c r="AP14" s="130">
        <f>Condition_stage3_FOREST!AP20</f>
        <v>3.1111111111111114E-2</v>
      </c>
      <c r="AQ14" s="130">
        <f>Condition_stage3_FOREST!AQ20</f>
        <v>2.8799999999999999E-2</v>
      </c>
      <c r="AR14" s="130">
        <f>Condition_stage3_FOREST!AR20</f>
        <v>-2.3111111111111145E-3</v>
      </c>
    </row>
    <row r="15" spans="1:45" ht="15.45" customHeight="1" x14ac:dyDescent="0.3">
      <c r="A15" s="89"/>
      <c r="B15" s="69"/>
      <c r="C15" s="69"/>
      <c r="D15" s="69"/>
      <c r="E15" s="69"/>
      <c r="F15" s="69"/>
      <c r="G15" s="69"/>
      <c r="H15" s="69"/>
      <c r="I15" s="69"/>
      <c r="J15" s="69"/>
      <c r="K15" s="67"/>
      <c r="P15" s="126"/>
      <c r="S15" s="126"/>
      <c r="T15" s="17"/>
      <c r="U15" s="270"/>
      <c r="V15" s="270"/>
      <c r="W15" s="221"/>
      <c r="X15" s="220"/>
      <c r="Y15" s="220"/>
      <c r="Z15" s="220"/>
      <c r="AA15" s="221"/>
      <c r="AB15" s="220"/>
      <c r="AC15" s="220"/>
      <c r="AD15" s="220"/>
      <c r="AE15" s="220"/>
      <c r="AF15" s="221"/>
      <c r="AG15" s="238"/>
      <c r="AH15" s="238"/>
      <c r="AI15" s="238"/>
      <c r="AJ15" s="237"/>
      <c r="AK15" s="238"/>
      <c r="AL15" s="238"/>
      <c r="AM15" s="237"/>
      <c r="AN15" s="238"/>
      <c r="AO15" s="134"/>
      <c r="AP15" s="134"/>
      <c r="AQ15" s="134"/>
      <c r="AR15" s="133"/>
    </row>
    <row r="16" spans="1:45" ht="15.45" customHeight="1" x14ac:dyDescent="0.3">
      <c r="A16" s="90"/>
      <c r="B16" s="91"/>
      <c r="C16" s="91"/>
      <c r="D16" s="91"/>
      <c r="E16" s="91"/>
      <c r="F16" s="91"/>
      <c r="G16" s="91"/>
      <c r="H16" s="91"/>
      <c r="I16" s="91"/>
      <c r="J16" s="91"/>
      <c r="K16" s="92"/>
      <c r="L16" s="268" t="s">
        <v>47</v>
      </c>
      <c r="M16" s="269"/>
      <c r="N16" s="269"/>
      <c r="O16" s="269"/>
      <c r="P16" s="269"/>
      <c r="Q16" s="269"/>
      <c r="R16" s="269"/>
      <c r="S16" s="269"/>
      <c r="T16" s="269"/>
      <c r="U16" s="269"/>
      <c r="V16" s="269"/>
      <c r="W16" s="269"/>
      <c r="X16" s="269"/>
      <c r="Y16" s="269"/>
      <c r="Z16" s="269"/>
      <c r="AA16" s="269"/>
      <c r="AB16" s="269"/>
      <c r="AC16" s="269"/>
      <c r="AD16" s="269"/>
      <c r="AE16" s="269"/>
      <c r="AF16" s="269"/>
      <c r="AG16" s="269"/>
      <c r="AH16" s="269"/>
      <c r="AI16" s="269"/>
      <c r="AJ16" s="269"/>
      <c r="AK16" s="269"/>
      <c r="AL16" s="269"/>
      <c r="AM16" s="269"/>
      <c r="AN16" s="269"/>
      <c r="AO16" s="163">
        <f>Condition_stage3_FOREST!AO22</f>
        <v>0.33</v>
      </c>
      <c r="AP16" s="164">
        <f>Condition_stage3_FOREST!AP22</f>
        <v>0.14246111111111112</v>
      </c>
      <c r="AQ16" s="164">
        <f>Condition_stage3_FOREST!AQ22</f>
        <v>0.13930000000000001</v>
      </c>
      <c r="AR16" s="163">
        <f>Condition_stage3_FOREST!AR22</f>
        <v>-3.161111111111118E-3</v>
      </c>
      <c r="AS16" s="132"/>
    </row>
    <row r="17" spans="1:44" ht="15.45" customHeight="1" x14ac:dyDescent="0.3">
      <c r="A17" s="93" t="s">
        <v>28</v>
      </c>
      <c r="B17" s="94"/>
      <c r="C17" s="94"/>
      <c r="D17" s="95"/>
      <c r="E17" s="95"/>
      <c r="F17" s="94"/>
      <c r="G17" s="94"/>
      <c r="H17" s="94"/>
      <c r="I17" s="94"/>
      <c r="J17" s="94"/>
      <c r="K17" s="96"/>
      <c r="L17" s="111" t="s">
        <v>29</v>
      </c>
      <c r="M17" s="30"/>
      <c r="N17" s="30"/>
      <c r="O17" s="30"/>
      <c r="P17" s="80"/>
      <c r="Q17" s="30" t="s">
        <v>13</v>
      </c>
      <c r="R17" s="30"/>
      <c r="S17" s="80"/>
      <c r="T17" s="30" t="s">
        <v>30</v>
      </c>
      <c r="U17" s="128">
        <f>Condition_stage2_FOREST!U22</f>
        <v>6</v>
      </c>
      <c r="V17" s="128">
        <f>Condition_stage2_FOREST!V22</f>
        <v>5</v>
      </c>
      <c r="W17" s="128">
        <f>Condition_stage2_FOREST!W22</f>
        <v>-1</v>
      </c>
      <c r="X17" s="303">
        <f>Condition_stage2_FOREST!X22</f>
        <v>0</v>
      </c>
      <c r="Y17" s="304"/>
      <c r="Z17" s="304"/>
      <c r="AA17" s="305"/>
      <c r="AB17" s="304">
        <f>Condition_stage2_FOREST!AB22</f>
        <v>10</v>
      </c>
      <c r="AC17" s="304"/>
      <c r="AD17" s="304"/>
      <c r="AE17" s="304"/>
      <c r="AF17" s="305"/>
      <c r="AG17" s="306">
        <f>Condition_stage2_FOREST!AG22</f>
        <v>0.6</v>
      </c>
      <c r="AH17" s="307"/>
      <c r="AI17" s="307"/>
      <c r="AJ17" s="307"/>
      <c r="AK17" s="334">
        <f>Condition_stage2_FOREST!AK22</f>
        <v>0.5</v>
      </c>
      <c r="AL17" s="335"/>
      <c r="AM17" s="336"/>
      <c r="AN17" s="146">
        <f>Condition_stage2_FOREST!AN22</f>
        <v>-9.9999999999999978E-2</v>
      </c>
      <c r="AO17" s="130">
        <f>Condition_stage3_FOREST!AO23</f>
        <v>0.17</v>
      </c>
      <c r="AP17" s="130">
        <f>Condition_stage3_FOREST!AP23</f>
        <v>0.10200000000000001</v>
      </c>
      <c r="AQ17" s="130">
        <f>Condition_stage3_FOREST!AQ23</f>
        <v>8.5000000000000006E-2</v>
      </c>
      <c r="AR17" s="130">
        <f>Condition_stage3_FOREST!AR23</f>
        <v>-1.7000000000000001E-2</v>
      </c>
    </row>
    <row r="18" spans="1:44" ht="15.45" customHeight="1" x14ac:dyDescent="0.3">
      <c r="A18" s="97"/>
      <c r="B18" s="73"/>
      <c r="C18" s="73"/>
      <c r="D18" s="73"/>
      <c r="E18" s="73"/>
      <c r="F18" s="73"/>
      <c r="G18" s="73"/>
      <c r="H18" s="73"/>
      <c r="I18" s="73"/>
      <c r="J18" s="73"/>
      <c r="K18" s="75"/>
      <c r="L18" s="82"/>
      <c r="M18" s="83"/>
      <c r="N18" s="83"/>
      <c r="O18" s="83"/>
      <c r="P18" s="19"/>
      <c r="Q18" s="83"/>
      <c r="R18" s="83"/>
      <c r="S18" s="19"/>
      <c r="T18" s="83"/>
      <c r="U18" s="108"/>
      <c r="V18" s="108"/>
      <c r="W18" s="108"/>
      <c r="X18" s="127"/>
      <c r="AA18" s="126"/>
      <c r="AF18" s="126"/>
      <c r="AG18" s="310"/>
      <c r="AH18" s="311"/>
      <c r="AI18" s="311"/>
      <c r="AJ18" s="312"/>
      <c r="AK18" s="131"/>
      <c r="AL18" s="132"/>
      <c r="AM18" s="133"/>
      <c r="AN18" s="132"/>
      <c r="AO18" s="160"/>
      <c r="AP18" s="160"/>
      <c r="AQ18" s="160"/>
      <c r="AR18" s="159"/>
    </row>
    <row r="19" spans="1:44" ht="15.45" customHeight="1" x14ac:dyDescent="0.3">
      <c r="A19" s="97"/>
      <c r="B19" s="76"/>
      <c r="C19" s="73"/>
      <c r="D19" s="73"/>
      <c r="E19" s="73"/>
      <c r="F19" s="73"/>
      <c r="G19" s="73"/>
      <c r="H19" s="73"/>
      <c r="I19" s="73"/>
      <c r="J19" s="73"/>
      <c r="K19" s="75"/>
      <c r="L19" s="111" t="s">
        <v>31</v>
      </c>
      <c r="M19" s="30"/>
      <c r="N19" s="30"/>
      <c r="O19" s="30"/>
      <c r="P19" s="80"/>
      <c r="Q19" s="30" t="s">
        <v>32</v>
      </c>
      <c r="R19" s="30"/>
      <c r="S19" s="80"/>
      <c r="T19" s="30" t="s">
        <v>33</v>
      </c>
      <c r="U19" s="128">
        <f>Condition_stage2_FOREST!U24</f>
        <v>81</v>
      </c>
      <c r="V19" s="128">
        <f>Condition_stage2_FOREST!V24</f>
        <v>75</v>
      </c>
      <c r="W19" s="128">
        <f>Condition_stage2_FOREST!W24</f>
        <v>-6</v>
      </c>
      <c r="X19" s="303">
        <f>Condition_stage2_FOREST!X24</f>
        <v>0</v>
      </c>
      <c r="Y19" s="304"/>
      <c r="Z19" s="304"/>
      <c r="AA19" s="305"/>
      <c r="AB19" s="304">
        <f>Condition_stage2_FOREST!AB24</f>
        <v>100</v>
      </c>
      <c r="AC19" s="304"/>
      <c r="AD19" s="304"/>
      <c r="AE19" s="304"/>
      <c r="AF19" s="305"/>
      <c r="AG19" s="306">
        <f>Condition_stage2_FOREST!AG24</f>
        <v>0.81</v>
      </c>
      <c r="AH19" s="307"/>
      <c r="AI19" s="307"/>
      <c r="AJ19" s="307"/>
      <c r="AK19" s="306">
        <f>Condition_stage2_FOREST!AK24</f>
        <v>0.75</v>
      </c>
      <c r="AL19" s="307"/>
      <c r="AM19" s="308"/>
      <c r="AN19" s="146">
        <f>Condition_stage2_FOREST!AN24</f>
        <v>-6.0000000000000053E-2</v>
      </c>
      <c r="AO19" s="130">
        <f>Condition_stage3_FOREST!AO25</f>
        <v>0.17</v>
      </c>
      <c r="AP19" s="130">
        <f>Condition_stage3_FOREST!AP25</f>
        <v>0.13770000000000002</v>
      </c>
      <c r="AQ19" s="130">
        <f>Condition_stage3_FOREST!AQ25</f>
        <v>0.1275</v>
      </c>
      <c r="AR19" s="130">
        <f>Condition_stage3_FOREST!AR25</f>
        <v>-1.0200000000000015E-2</v>
      </c>
    </row>
    <row r="20" spans="1:44" ht="15.45" customHeight="1" x14ac:dyDescent="0.3">
      <c r="A20" s="97"/>
      <c r="B20" s="73"/>
      <c r="C20" s="73"/>
      <c r="D20" s="73"/>
      <c r="E20" s="73"/>
      <c r="F20" s="73"/>
      <c r="G20" s="73"/>
      <c r="H20" s="73"/>
      <c r="I20" s="73"/>
      <c r="J20" s="73"/>
      <c r="K20" s="75"/>
      <c r="L20" s="82"/>
      <c r="M20" s="83"/>
      <c r="N20" s="83"/>
      <c r="O20" s="83"/>
      <c r="P20" s="19"/>
      <c r="Q20" s="83"/>
      <c r="R20" s="83"/>
      <c r="S20" s="19"/>
      <c r="T20" s="83"/>
      <c r="U20" s="108"/>
      <c r="V20" s="108"/>
      <c r="W20" s="108"/>
      <c r="X20" s="127"/>
      <c r="AA20" s="126"/>
      <c r="AF20" s="126"/>
      <c r="AG20" s="310"/>
      <c r="AH20" s="311"/>
      <c r="AI20" s="311"/>
      <c r="AJ20" s="312"/>
      <c r="AK20" s="131"/>
      <c r="AL20" s="132"/>
      <c r="AM20" s="133"/>
      <c r="AN20" s="132"/>
      <c r="AO20" s="160"/>
      <c r="AP20" s="160"/>
      <c r="AQ20" s="160"/>
      <c r="AR20" s="159"/>
    </row>
    <row r="21" spans="1:44" ht="15.45" customHeight="1" x14ac:dyDescent="0.3">
      <c r="A21" s="97"/>
      <c r="B21" s="73"/>
      <c r="C21" s="73"/>
      <c r="D21" s="74"/>
      <c r="E21" s="73"/>
      <c r="F21" s="73"/>
      <c r="G21" s="73"/>
      <c r="H21" s="73"/>
      <c r="I21" s="73"/>
      <c r="J21" s="73"/>
      <c r="K21" s="75"/>
      <c r="L21" s="111" t="s">
        <v>34</v>
      </c>
      <c r="M21" s="30"/>
      <c r="N21" s="30"/>
      <c r="O21" s="30"/>
      <c r="P21" s="80"/>
      <c r="Q21" s="30" t="s">
        <v>35</v>
      </c>
      <c r="R21" s="30"/>
      <c r="S21" s="80"/>
      <c r="T21" s="30" t="s">
        <v>22</v>
      </c>
      <c r="U21" s="128">
        <f>Condition_stage2_FOREST!U26</f>
        <v>0.65</v>
      </c>
      <c r="V21" s="128">
        <f>Condition_stage2_FOREST!V26</f>
        <v>0.63</v>
      </c>
      <c r="W21" s="128">
        <f>Condition_stage2_FOREST!W26</f>
        <v>-2.0000000000000018E-2</v>
      </c>
      <c r="X21" s="303">
        <f>Condition_stage2_FOREST!X26</f>
        <v>-0.25</v>
      </c>
      <c r="Y21" s="304"/>
      <c r="Z21" s="304"/>
      <c r="AA21" s="305"/>
      <c r="AB21" s="304">
        <f>Condition_stage2_FOREST!AB26</f>
        <v>0.75</v>
      </c>
      <c r="AC21" s="304"/>
      <c r="AD21" s="304"/>
      <c r="AE21" s="304"/>
      <c r="AF21" s="305"/>
      <c r="AG21" s="306">
        <f>Condition_stage2_FOREST!AG26</f>
        <v>0.83</v>
      </c>
      <c r="AH21" s="307"/>
      <c r="AI21" s="307"/>
      <c r="AJ21" s="307"/>
      <c r="AK21" s="306">
        <f>Condition_stage2_FOREST!AK26</f>
        <v>0.82</v>
      </c>
      <c r="AL21" s="307"/>
      <c r="AM21" s="308"/>
      <c r="AN21" s="146">
        <f>Condition_stage2_FOREST!AN26</f>
        <v>-0.01</v>
      </c>
      <c r="AO21" s="130">
        <f>Condition_stage3_FOREST!AO27</f>
        <v>0.17</v>
      </c>
      <c r="AP21" s="130">
        <f>Condition_stage3_FOREST!AP27</f>
        <v>0.1411</v>
      </c>
      <c r="AQ21" s="130">
        <f>Condition_stage3_FOREST!AQ27</f>
        <v>0.1394</v>
      </c>
      <c r="AR21" s="130">
        <f>Condition_stage3_FOREST!AR27</f>
        <v>-1.7000000000000071E-3</v>
      </c>
    </row>
    <row r="22" spans="1:44" ht="15.45" customHeight="1" x14ac:dyDescent="0.3">
      <c r="A22" s="97"/>
      <c r="B22" s="73"/>
      <c r="C22" s="73"/>
      <c r="D22" s="73"/>
      <c r="E22" s="73"/>
      <c r="F22" s="73"/>
      <c r="G22" s="73"/>
      <c r="H22" s="73"/>
      <c r="I22" s="73"/>
      <c r="J22" s="73"/>
      <c r="K22" s="75"/>
      <c r="L22" s="82"/>
      <c r="M22" s="83"/>
      <c r="N22" s="83"/>
      <c r="O22" s="83"/>
      <c r="P22" s="19"/>
      <c r="Q22" s="83"/>
      <c r="R22" s="83"/>
      <c r="S22" s="19"/>
      <c r="T22" s="83"/>
      <c r="U22" s="108"/>
      <c r="V22" s="108"/>
      <c r="W22" s="108"/>
      <c r="X22" s="127"/>
      <c r="AA22" s="126"/>
      <c r="AF22" s="126"/>
      <c r="AG22" s="334"/>
      <c r="AH22" s="335"/>
      <c r="AI22" s="335"/>
      <c r="AJ22" s="336"/>
      <c r="AK22" s="167"/>
      <c r="AL22" s="168"/>
      <c r="AM22" s="159"/>
      <c r="AN22" s="132"/>
      <c r="AO22" s="134"/>
      <c r="AP22" s="134"/>
      <c r="AQ22" s="134"/>
      <c r="AR22" s="133"/>
    </row>
    <row r="23" spans="1:44" ht="15.45" customHeight="1" x14ac:dyDescent="0.3">
      <c r="A23" s="99"/>
      <c r="B23" s="99"/>
      <c r="C23" s="99"/>
      <c r="D23" s="99"/>
      <c r="E23" s="99"/>
      <c r="F23" s="99"/>
      <c r="G23" s="99"/>
      <c r="H23" s="99"/>
      <c r="I23" s="99"/>
      <c r="J23" s="99"/>
      <c r="K23" s="100"/>
      <c r="L23" s="148" t="s">
        <v>49</v>
      </c>
      <c r="M23" s="99"/>
      <c r="N23" s="99"/>
      <c r="O23" s="99"/>
      <c r="P23" s="99"/>
      <c r="Q23" s="99"/>
      <c r="R23" s="99"/>
      <c r="S23" s="99"/>
      <c r="T23" s="99"/>
      <c r="U23" s="99"/>
      <c r="V23" s="99"/>
      <c r="W23" s="99"/>
      <c r="X23" s="150"/>
      <c r="Y23" s="150"/>
      <c r="Z23" s="150"/>
      <c r="AA23" s="150"/>
      <c r="AB23" s="150"/>
      <c r="AC23" s="150"/>
      <c r="AD23" s="150"/>
      <c r="AE23" s="150"/>
      <c r="AF23" s="150"/>
      <c r="AG23" s="150"/>
      <c r="AH23" s="150"/>
      <c r="AI23" s="150"/>
      <c r="AJ23" s="150"/>
      <c r="AK23" s="150"/>
      <c r="AL23" s="150"/>
      <c r="AM23" s="150"/>
      <c r="AN23" s="150"/>
      <c r="AO23" s="165">
        <f>Condition_stage3_FOREST!AO29</f>
        <v>0.51</v>
      </c>
      <c r="AP23" s="162">
        <f>Condition_stage3_FOREST!AP29</f>
        <v>0.38080000000000003</v>
      </c>
      <c r="AQ23" s="165">
        <f>Condition_stage3_FOREST!AQ29</f>
        <v>0.35189999999999999</v>
      </c>
      <c r="AR23" s="165">
        <f>Condition_stage3_FOREST!AR29</f>
        <v>-2.8900000000000023E-2</v>
      </c>
    </row>
    <row r="24" spans="1:44" ht="15.45" customHeight="1" x14ac:dyDescent="0.3">
      <c r="A24" s="114" t="s">
        <v>36</v>
      </c>
      <c r="B24" s="115"/>
      <c r="C24" s="115"/>
      <c r="D24" s="115"/>
      <c r="E24" s="116"/>
      <c r="F24" s="115"/>
      <c r="G24" s="115"/>
      <c r="H24" s="115"/>
      <c r="I24" s="115"/>
      <c r="J24" s="115"/>
      <c r="K24" s="115"/>
      <c r="L24" s="115"/>
      <c r="M24" s="115"/>
      <c r="N24" s="115"/>
      <c r="O24" s="115"/>
      <c r="P24" s="117"/>
      <c r="Q24" s="18" t="s">
        <v>14</v>
      </c>
      <c r="R24" s="84"/>
      <c r="S24" s="1"/>
      <c r="T24" s="84" t="s">
        <v>33</v>
      </c>
      <c r="U24" s="63">
        <f>Condition_stage2_FOREST!U28</f>
        <v>74</v>
      </c>
      <c r="V24" s="63">
        <f>Condition_stage2_FOREST!V28</f>
        <v>59</v>
      </c>
      <c r="W24" s="63">
        <f>Condition_stage2_FOREST!W28</f>
        <v>-15</v>
      </c>
      <c r="X24" s="303">
        <f>Condition_stage2_FOREST!X28</f>
        <v>0</v>
      </c>
      <c r="Y24" s="304"/>
      <c r="Z24" s="304"/>
      <c r="AA24" s="305"/>
      <c r="AB24" s="304">
        <f>Condition_stage2_FOREST!AB28</f>
        <v>100</v>
      </c>
      <c r="AC24" s="304"/>
      <c r="AD24" s="304"/>
      <c r="AE24" s="304"/>
      <c r="AF24" s="305"/>
      <c r="AG24" s="324">
        <f>Condition_stage2_FOREST!AG28</f>
        <v>0.74</v>
      </c>
      <c r="AH24" s="325"/>
      <c r="AI24" s="325"/>
      <c r="AJ24" s="326"/>
      <c r="AK24" s="324">
        <f>Condition_stage2_FOREST!AK28</f>
        <v>0.59</v>
      </c>
      <c r="AL24" s="325"/>
      <c r="AM24" s="326"/>
      <c r="AN24" s="146">
        <f>Condition_stage2_FOREST!AN28</f>
        <v>-0.15000000000000002</v>
      </c>
      <c r="AO24" s="130">
        <f>Condition_stage3_FOREST!AO30</f>
        <v>0.16</v>
      </c>
      <c r="AP24" s="130">
        <f>Condition_stage3_FOREST!AP30</f>
        <v>0.11840000000000001</v>
      </c>
      <c r="AQ24" s="130">
        <f>Condition_stage3_FOREST!AQ30</f>
        <v>9.4399999999999998E-2</v>
      </c>
      <c r="AR24" s="130">
        <f>Condition_stage3_FOREST!AR30</f>
        <v>-2.4000000000000007E-2</v>
      </c>
    </row>
    <row r="25" spans="1:44" ht="15.45" customHeight="1" x14ac:dyDescent="0.3">
      <c r="A25" s="115"/>
      <c r="B25" s="115"/>
      <c r="C25" s="115"/>
      <c r="D25" s="115"/>
      <c r="E25" s="115"/>
      <c r="F25" s="115"/>
      <c r="G25" s="115"/>
      <c r="H25" s="115"/>
      <c r="I25" s="115"/>
      <c r="J25" s="115"/>
      <c r="K25" s="117"/>
      <c r="L25" s="149" t="s">
        <v>50</v>
      </c>
      <c r="M25" s="115"/>
      <c r="N25" s="115"/>
      <c r="O25" s="115"/>
      <c r="P25" s="115"/>
      <c r="Q25" s="115"/>
      <c r="R25" s="115"/>
      <c r="S25" s="115"/>
      <c r="T25" s="115"/>
      <c r="U25" s="115"/>
      <c r="V25" s="115"/>
      <c r="W25" s="115"/>
      <c r="X25" s="115"/>
      <c r="Y25" s="115"/>
      <c r="Z25" s="115"/>
      <c r="AA25" s="115"/>
      <c r="AB25" s="115"/>
      <c r="AC25" s="115"/>
      <c r="AD25" s="115"/>
      <c r="AE25" s="115"/>
      <c r="AF25" s="115"/>
      <c r="AG25" s="115"/>
      <c r="AH25" s="115"/>
      <c r="AI25" s="115"/>
      <c r="AJ25" s="115"/>
      <c r="AK25" s="115"/>
      <c r="AL25" s="115"/>
      <c r="AM25" s="115"/>
      <c r="AN25" s="115"/>
      <c r="AO25" s="155">
        <f>Condition_stage3_FOREST!AO31</f>
        <v>0.16</v>
      </c>
      <c r="AP25" s="161">
        <f>Condition_stage3_FOREST!AP31</f>
        <v>0.11840000000000001</v>
      </c>
      <c r="AQ25" s="161">
        <f>Condition_stage3_FOREST!AQ31</f>
        <v>9.4399999999999998E-2</v>
      </c>
      <c r="AR25" s="273">
        <f>Condition_stage3_FOREST!AR31</f>
        <v>-2.4000000000000007E-2</v>
      </c>
    </row>
    <row r="26" spans="1:44" ht="15.45" customHeight="1" x14ac:dyDescent="0.3">
      <c r="A26" s="153" t="s">
        <v>4</v>
      </c>
      <c r="B26" s="84"/>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c r="AL26" s="84"/>
      <c r="AM26" s="84"/>
      <c r="AN26" s="84"/>
      <c r="AO26" s="154">
        <f>Condition_stage3_FOREST!AO32</f>
        <v>1</v>
      </c>
      <c r="AP26" s="136">
        <f>Condition_stage3_FOREST!AP32</f>
        <v>0.64166111111111124</v>
      </c>
      <c r="AQ26" s="136">
        <f>Condition_stage3_FOREST!AQ32</f>
        <v>0.58560000000000001</v>
      </c>
      <c r="AR26" s="154">
        <f>Condition_stage3_FOREST!AR32</f>
        <v>-5.6061111111111145E-2</v>
      </c>
    </row>
    <row r="29" spans="1:44" ht="23.4" x14ac:dyDescent="0.45">
      <c r="Q29" s="202" t="s">
        <v>63</v>
      </c>
    </row>
    <row r="31" spans="1:44" ht="119.4" thickBot="1" x14ac:dyDescent="0.35">
      <c r="Q31" s="205"/>
      <c r="R31" s="206"/>
      <c r="S31" s="207" t="s">
        <v>39</v>
      </c>
      <c r="T31" s="208" t="s">
        <v>12</v>
      </c>
      <c r="U31" s="209" t="s">
        <v>64</v>
      </c>
      <c r="V31" s="210" t="s">
        <v>8</v>
      </c>
    </row>
    <row r="32" spans="1:44" x14ac:dyDescent="0.3">
      <c r="Q32" s="169" t="s">
        <v>52</v>
      </c>
      <c r="R32" s="170"/>
      <c r="S32" s="180"/>
      <c r="T32" s="171">
        <v>0.50440476190476191</v>
      </c>
      <c r="U32" s="171">
        <v>0.46791666666666665</v>
      </c>
      <c r="V32" s="172">
        <v>0.62610398860398853</v>
      </c>
    </row>
    <row r="33" spans="17:23" x14ac:dyDescent="0.3">
      <c r="Q33" s="173"/>
      <c r="S33" s="174"/>
      <c r="T33" s="132"/>
      <c r="U33" s="132"/>
      <c r="V33" s="133"/>
    </row>
    <row r="34" spans="17:23" x14ac:dyDescent="0.3">
      <c r="Q34" s="127"/>
      <c r="R34" t="s">
        <v>53</v>
      </c>
      <c r="S34" s="181"/>
      <c r="T34" s="132">
        <v>1.2999999999999956E-2</v>
      </c>
      <c r="U34" s="132">
        <v>-1.6666666666666496E-3</v>
      </c>
      <c r="V34" s="133">
        <v>1.8648018648018683E-2</v>
      </c>
    </row>
    <row r="35" spans="17:23" x14ac:dyDescent="0.3">
      <c r="Q35" s="127"/>
      <c r="R35" t="s">
        <v>54</v>
      </c>
      <c r="S35" s="181"/>
      <c r="T35" s="132">
        <v>-2.4190476190476207E-2</v>
      </c>
      <c r="U35" s="132">
        <v>6.7499999999999505E-3</v>
      </c>
      <c r="V35" s="133">
        <v>2.6962962962962966E-2</v>
      </c>
    </row>
    <row r="36" spans="17:23" x14ac:dyDescent="0.3">
      <c r="Q36" s="127"/>
      <c r="R36" t="s">
        <v>55</v>
      </c>
      <c r="S36" s="181"/>
      <c r="T36" s="132">
        <v>-8.0000000000000071E-3</v>
      </c>
      <c r="U36" s="132">
        <v>-1.6666666666666635E-3</v>
      </c>
      <c r="V36" s="133">
        <v>0</v>
      </c>
    </row>
    <row r="37" spans="17:23" x14ac:dyDescent="0.3">
      <c r="Q37" s="127"/>
      <c r="S37" s="174"/>
      <c r="T37" s="132"/>
      <c r="U37" s="132"/>
      <c r="V37" s="133"/>
    </row>
    <row r="38" spans="17:23" x14ac:dyDescent="0.3">
      <c r="Q38" s="127"/>
      <c r="R38" t="s">
        <v>56</v>
      </c>
      <c r="S38" s="279"/>
      <c r="T38" s="177">
        <f>T40-T32</f>
        <v>-1.9190476190476202E-2</v>
      </c>
      <c r="U38" s="177">
        <f>U40-U32</f>
        <v>3.4166666666666234E-3</v>
      </c>
      <c r="V38" s="175">
        <f>V40-V32</f>
        <v>4.5610981610981649E-2</v>
      </c>
      <c r="W38" s="132"/>
    </row>
    <row r="39" spans="17:23" x14ac:dyDescent="0.3">
      <c r="Q39" s="127"/>
      <c r="S39" s="174"/>
      <c r="T39" s="132"/>
      <c r="U39" s="132"/>
      <c r="V39" s="133"/>
    </row>
    <row r="40" spans="17:23" x14ac:dyDescent="0.3">
      <c r="Q40" s="153" t="s">
        <v>57</v>
      </c>
      <c r="R40" s="183"/>
      <c r="S40" s="182"/>
      <c r="T40" s="178">
        <v>0.48521428571428571</v>
      </c>
      <c r="U40" s="178">
        <v>0.47133333333333327</v>
      </c>
      <c r="V40" s="179">
        <v>0.67171497021497018</v>
      </c>
    </row>
    <row r="41" spans="17:23" x14ac:dyDescent="0.3">
      <c r="S41" s="176"/>
      <c r="T41" s="176"/>
      <c r="U41" s="176"/>
      <c r="V41" s="176"/>
    </row>
  </sheetData>
  <mergeCells count="41">
    <mergeCell ref="X24:AA24"/>
    <mergeCell ref="AB24:AF24"/>
    <mergeCell ref="AG24:AJ24"/>
    <mergeCell ref="AK24:AM24"/>
    <mergeCell ref="AG18:AJ18"/>
    <mergeCell ref="X19:AA19"/>
    <mergeCell ref="AB19:AF19"/>
    <mergeCell ref="AG19:AJ19"/>
    <mergeCell ref="AK19:AM19"/>
    <mergeCell ref="AG20:AJ20"/>
    <mergeCell ref="X21:AA21"/>
    <mergeCell ref="AB21:AF21"/>
    <mergeCell ref="AG21:AJ21"/>
    <mergeCell ref="AK21:AM21"/>
    <mergeCell ref="AG22:AJ22"/>
    <mergeCell ref="X14:AA14"/>
    <mergeCell ref="AB14:AF14"/>
    <mergeCell ref="AG14:AJ14"/>
    <mergeCell ref="AK14:AM14"/>
    <mergeCell ref="X17:AA17"/>
    <mergeCell ref="AB17:AF17"/>
    <mergeCell ref="AG17:AJ17"/>
    <mergeCell ref="AK17:AM17"/>
    <mergeCell ref="X13:AA13"/>
    <mergeCell ref="AB13:AF13"/>
    <mergeCell ref="AG13:AJ13"/>
    <mergeCell ref="AK13:AM13"/>
    <mergeCell ref="A9:P9"/>
    <mergeCell ref="Q9:S9"/>
    <mergeCell ref="U9:W9"/>
    <mergeCell ref="X9:AF9"/>
    <mergeCell ref="X11:AA11"/>
    <mergeCell ref="AB11:AF11"/>
    <mergeCell ref="AG11:AJ11"/>
    <mergeCell ref="AK11:AM11"/>
    <mergeCell ref="AG12:AJ12"/>
    <mergeCell ref="AP9:AR9"/>
    <mergeCell ref="X10:AA10"/>
    <mergeCell ref="AB10:AF10"/>
    <mergeCell ref="AG10:AJ10"/>
    <mergeCell ref="AK10:AM10"/>
  </mergeCells>
  <pageMargins left="0.7" right="0.7" top="0.75" bottom="0.75" header="0.3" footer="0.3"/>
  <pageSetup paperSize="9" orientation="landscape"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6FEFD-EBC0-4E16-939B-7F54E832159C}">
  <sheetPr>
    <pageSetUpPr fitToPage="1"/>
  </sheetPr>
  <dimension ref="A1:AS43"/>
  <sheetViews>
    <sheetView zoomScale="80" zoomScaleNormal="80" workbookViewId="0">
      <selection activeCell="A40" sqref="A40"/>
    </sheetView>
  </sheetViews>
  <sheetFormatPr defaultColWidth="8.77734375" defaultRowHeight="14.4" x14ac:dyDescent="0.3"/>
  <cols>
    <col min="1" max="1" width="2.33203125" customWidth="1"/>
    <col min="2" max="10" width="3" customWidth="1"/>
    <col min="11" max="11" width="15.33203125" customWidth="1"/>
    <col min="12" max="15" width="3" customWidth="1"/>
    <col min="16" max="16" width="25.44140625" customWidth="1"/>
    <col min="17" max="17" width="13.109375" customWidth="1"/>
    <col min="18" max="18" width="61.77734375" customWidth="1"/>
    <col min="19" max="22" width="12.109375" customWidth="1"/>
    <col min="23" max="23" width="10.33203125" customWidth="1"/>
    <col min="24" max="24" width="4.33203125" customWidth="1"/>
    <col min="25" max="38" width="3" customWidth="1"/>
    <col min="39" max="39" width="13.33203125" customWidth="1"/>
    <col min="40" max="40" width="31.33203125" customWidth="1"/>
    <col min="41" max="41" width="20.77734375" customWidth="1"/>
    <col min="42" max="42" width="9.6640625" style="132" customWidth="1"/>
    <col min="43" max="43" width="8.77734375" style="132"/>
    <col min="44" max="44" width="13.44140625" style="132" customWidth="1"/>
    <col min="45" max="45" width="24.33203125" customWidth="1"/>
    <col min="46" max="46" width="13.6640625" customWidth="1"/>
  </cols>
  <sheetData>
    <row r="1" spans="1:45" ht="19.8" x14ac:dyDescent="0.4">
      <c r="A1" s="242" t="s">
        <v>88</v>
      </c>
      <c r="B1" s="243"/>
      <c r="C1" s="244"/>
      <c r="D1" s="244"/>
      <c r="E1" s="245"/>
      <c r="F1" s="245"/>
      <c r="G1" s="245"/>
      <c r="H1" s="245"/>
      <c r="I1" s="245"/>
      <c r="J1" s="245"/>
      <c r="K1" s="245"/>
      <c r="L1" s="245"/>
      <c r="M1" s="245"/>
      <c r="N1" s="245"/>
      <c r="O1" s="245"/>
      <c r="P1" s="245"/>
      <c r="Q1" s="245"/>
      <c r="R1" s="245"/>
      <c r="S1" s="245"/>
      <c r="T1" s="245"/>
      <c r="U1" s="245"/>
      <c r="V1" s="246"/>
      <c r="AP1"/>
      <c r="AQ1"/>
      <c r="AR1"/>
    </row>
    <row r="2" spans="1:45" ht="18" customHeight="1" x14ac:dyDescent="0.3">
      <c r="A2" s="247" t="s">
        <v>79</v>
      </c>
      <c r="B2" s="14"/>
      <c r="C2" s="276"/>
      <c r="D2" s="14"/>
      <c r="E2" s="14"/>
      <c r="F2" s="14"/>
      <c r="G2" s="14"/>
      <c r="H2" s="14"/>
      <c r="I2" s="14"/>
      <c r="J2" s="14"/>
      <c r="K2" s="14"/>
      <c r="L2" s="14"/>
      <c r="M2" s="14"/>
      <c r="N2" s="14"/>
      <c r="O2" s="14"/>
      <c r="P2" s="14"/>
      <c r="Q2" s="14"/>
      <c r="R2" s="14"/>
      <c r="S2" s="14"/>
      <c r="T2" s="14"/>
      <c r="U2" s="14"/>
      <c r="V2" s="248"/>
      <c r="AP2"/>
      <c r="AQ2"/>
      <c r="AR2"/>
    </row>
    <row r="3" spans="1:45" ht="18" customHeight="1" x14ac:dyDescent="0.3">
      <c r="A3" s="249" t="s">
        <v>101</v>
      </c>
      <c r="B3" s="14"/>
      <c r="C3" s="276"/>
      <c r="D3" s="14"/>
      <c r="E3" s="14"/>
      <c r="F3" s="14"/>
      <c r="G3" s="14"/>
      <c r="H3" s="14"/>
      <c r="I3" s="14"/>
      <c r="J3" s="14"/>
      <c r="K3" s="14"/>
      <c r="L3" s="14"/>
      <c r="M3" s="14"/>
      <c r="N3" s="14"/>
      <c r="O3" s="14"/>
      <c r="P3" s="14"/>
      <c r="Q3" s="14"/>
      <c r="R3" s="14"/>
      <c r="S3" s="14"/>
      <c r="T3" s="14"/>
      <c r="U3" s="14"/>
      <c r="V3" s="248"/>
      <c r="AP3"/>
      <c r="AQ3"/>
      <c r="AR3"/>
    </row>
    <row r="4" spans="1:45" ht="18" customHeight="1" thickBot="1" x14ac:dyDescent="0.35">
      <c r="A4" s="278" t="s">
        <v>96</v>
      </c>
      <c r="B4" s="251"/>
      <c r="C4" s="272"/>
      <c r="D4" s="251"/>
      <c r="E4" s="251"/>
      <c r="F4" s="251"/>
      <c r="G4" s="251"/>
      <c r="H4" s="251"/>
      <c r="I4" s="251"/>
      <c r="J4" s="251"/>
      <c r="K4" s="251"/>
      <c r="L4" s="251"/>
      <c r="M4" s="251"/>
      <c r="N4" s="251"/>
      <c r="O4" s="251"/>
      <c r="P4" s="251"/>
      <c r="Q4" s="251"/>
      <c r="R4" s="251"/>
      <c r="S4" s="251"/>
      <c r="T4" s="251"/>
      <c r="U4" s="251"/>
      <c r="V4" s="252"/>
      <c r="AP4"/>
      <c r="AQ4"/>
      <c r="AR4"/>
    </row>
    <row r="5" spans="1:45" x14ac:dyDescent="0.3">
      <c r="AP5"/>
      <c r="AQ5"/>
      <c r="AR5"/>
    </row>
    <row r="6" spans="1:45" ht="15.6" x14ac:dyDescent="0.3">
      <c r="A6" s="280" t="s">
        <v>100</v>
      </c>
    </row>
    <row r="7" spans="1:45" x14ac:dyDescent="0.3">
      <c r="AN7" s="132"/>
    </row>
    <row r="8" spans="1:45" ht="15.6" x14ac:dyDescent="0.3">
      <c r="A8" s="78" t="s">
        <v>39</v>
      </c>
      <c r="B8" s="77"/>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151"/>
      <c r="AQ8" s="151"/>
      <c r="AR8" s="152"/>
    </row>
    <row r="9" spans="1:45" ht="15.45" customHeight="1" x14ac:dyDescent="0.3">
      <c r="A9" s="293" t="s">
        <v>15</v>
      </c>
      <c r="B9" s="294"/>
      <c r="C9" s="294"/>
      <c r="D9" s="294"/>
      <c r="E9" s="294"/>
      <c r="F9" s="294"/>
      <c r="G9" s="294"/>
      <c r="H9" s="294"/>
      <c r="I9" s="294"/>
      <c r="J9" s="294"/>
      <c r="K9" s="294"/>
      <c r="L9" s="294"/>
      <c r="M9" s="294"/>
      <c r="N9" s="294"/>
      <c r="O9" s="294"/>
      <c r="P9" s="295"/>
      <c r="Q9" s="296" t="s">
        <v>16</v>
      </c>
      <c r="R9" s="297"/>
      <c r="S9" s="298"/>
      <c r="T9" s="65" t="s">
        <v>41</v>
      </c>
      <c r="U9" s="299" t="s">
        <v>17</v>
      </c>
      <c r="V9" s="299"/>
      <c r="W9" s="300"/>
      <c r="X9" s="309" t="s">
        <v>42</v>
      </c>
      <c r="Y9" s="309"/>
      <c r="Z9" s="309"/>
      <c r="AA9" s="309"/>
      <c r="AB9" s="309"/>
      <c r="AC9" s="309"/>
      <c r="AD9" s="309"/>
      <c r="AE9" s="309"/>
      <c r="AF9" s="309"/>
      <c r="AG9" s="145" t="s">
        <v>45</v>
      </c>
      <c r="AH9" s="145"/>
      <c r="AI9" s="145"/>
      <c r="AJ9" s="145"/>
      <c r="AK9" s="166"/>
      <c r="AL9" s="166"/>
      <c r="AM9" s="166"/>
      <c r="AN9" s="145" t="s">
        <v>51</v>
      </c>
      <c r="AO9" s="125" t="s">
        <v>46</v>
      </c>
      <c r="AP9" s="327" t="s">
        <v>48</v>
      </c>
      <c r="AQ9" s="327"/>
      <c r="AR9" s="328"/>
    </row>
    <row r="10" spans="1:45" ht="15.45" customHeight="1" x14ac:dyDescent="0.3">
      <c r="B10" s="34"/>
      <c r="C10" s="34"/>
      <c r="D10" s="34"/>
      <c r="E10" s="34"/>
      <c r="F10" s="34"/>
      <c r="G10" s="34"/>
      <c r="H10" s="34"/>
      <c r="I10" s="34"/>
      <c r="J10" s="34"/>
      <c r="K10" s="34"/>
      <c r="P10" s="1"/>
      <c r="Q10" s="82"/>
      <c r="R10" s="83"/>
      <c r="S10" s="19"/>
      <c r="U10" s="108" t="s">
        <v>6</v>
      </c>
      <c r="V10" s="108" t="s">
        <v>7</v>
      </c>
      <c r="W10" s="108" t="s">
        <v>18</v>
      </c>
      <c r="X10" s="301" t="s">
        <v>43</v>
      </c>
      <c r="Y10" s="301"/>
      <c r="Z10" s="301"/>
      <c r="AA10" s="301"/>
      <c r="AB10" s="301" t="s">
        <v>44</v>
      </c>
      <c r="AC10" s="301"/>
      <c r="AD10" s="301"/>
      <c r="AE10" s="301"/>
      <c r="AF10" s="301"/>
      <c r="AG10" s="302" t="s">
        <v>6</v>
      </c>
      <c r="AH10" s="302"/>
      <c r="AI10" s="302"/>
      <c r="AJ10" s="321"/>
      <c r="AK10" s="321" t="s">
        <v>7</v>
      </c>
      <c r="AL10" s="322"/>
      <c r="AM10" s="323"/>
      <c r="AN10" s="124"/>
      <c r="AO10" s="81"/>
      <c r="AP10" s="137" t="s">
        <v>6</v>
      </c>
      <c r="AQ10" s="147" t="s">
        <v>7</v>
      </c>
      <c r="AR10" s="147" t="s">
        <v>18</v>
      </c>
    </row>
    <row r="11" spans="1:45" ht="15.45" customHeight="1" x14ac:dyDescent="0.3">
      <c r="A11" s="85" t="s">
        <v>19</v>
      </c>
      <c r="B11" s="86"/>
      <c r="C11" s="86"/>
      <c r="D11" s="86"/>
      <c r="E11" s="86"/>
      <c r="F11" s="86"/>
      <c r="G11" s="86"/>
      <c r="H11" s="86"/>
      <c r="I11" s="87"/>
      <c r="J11" s="87"/>
      <c r="K11" s="88"/>
      <c r="L11" s="111" t="s">
        <v>20</v>
      </c>
      <c r="M11" s="30"/>
      <c r="N11" s="30"/>
      <c r="O11" s="30"/>
      <c r="P11" s="80"/>
      <c r="Q11" s="30" t="s">
        <v>21</v>
      </c>
      <c r="R11" s="30"/>
      <c r="S11" s="80"/>
      <c r="T11" s="30" t="s">
        <v>22</v>
      </c>
      <c r="U11" s="128">
        <f>Condition_stage2_FOREST_Sol!U17</f>
        <v>0.31</v>
      </c>
      <c r="V11" s="128">
        <f>Condition_stage2_FOREST_Sol!V17</f>
        <v>0.28999999999999998</v>
      </c>
      <c r="W11" s="128">
        <f>Condition_stage2_FOREST_Sol!W17</f>
        <v>-2.0000000000000018E-2</v>
      </c>
      <c r="X11" s="303">
        <f>Condition_stage2_FOREST_Sol!X17</f>
        <v>-0.25</v>
      </c>
      <c r="Y11" s="304"/>
      <c r="Z11" s="304"/>
      <c r="AA11" s="305"/>
      <c r="AB11" s="304">
        <f>Condition_stage2_FOREST_Sol!AB17</f>
        <v>0.4</v>
      </c>
      <c r="AC11" s="304"/>
      <c r="AD11" s="304"/>
      <c r="AE11" s="304"/>
      <c r="AF11" s="305"/>
      <c r="AG11" s="306">
        <f>Condition_stage2_FOREST_Sol!AG17</f>
        <v>0.65500000000000003</v>
      </c>
      <c r="AH11" s="307"/>
      <c r="AI11" s="307"/>
      <c r="AJ11" s="307"/>
      <c r="AK11" s="334">
        <f>Condition_stage2_FOREST_Sol!AK17</f>
        <v>0.64500000000000002</v>
      </c>
      <c r="AL11" s="335"/>
      <c r="AM11" s="336"/>
      <c r="AN11" s="146">
        <f>Condition_stage2_FOREST_Sol!AN17</f>
        <v>-1.0000000000000009E-2</v>
      </c>
      <c r="AO11" s="130">
        <f>Condition_stage3_FOREST_Sol!AO17</f>
        <v>0.17</v>
      </c>
      <c r="AP11" s="130">
        <f>Condition_stage3_FOREST_Sol!AP17</f>
        <v>0.11135000000000002</v>
      </c>
      <c r="AQ11" s="130">
        <f>Condition_stage3_FOREST_Sol!AQ17</f>
        <v>0.11050000000000001</v>
      </c>
      <c r="AR11" s="130">
        <f>Condition_stage3_FOREST_Sol!AR17</f>
        <v>-8.5000000000000353E-4</v>
      </c>
    </row>
    <row r="12" spans="1:45" ht="15.45" customHeight="1" x14ac:dyDescent="0.3">
      <c r="A12" s="89"/>
      <c r="B12" s="66"/>
      <c r="C12" s="66"/>
      <c r="D12" s="66"/>
      <c r="E12" s="66"/>
      <c r="F12" s="66"/>
      <c r="G12" s="66"/>
      <c r="H12" s="66"/>
      <c r="I12" s="69"/>
      <c r="J12" s="69"/>
      <c r="K12" s="67"/>
      <c r="L12" s="82"/>
      <c r="M12" s="83"/>
      <c r="N12" s="83"/>
      <c r="O12" s="83"/>
      <c r="P12" s="19"/>
      <c r="Q12" s="83"/>
      <c r="R12" s="83"/>
      <c r="S12" s="19"/>
      <c r="T12" s="83"/>
      <c r="U12" s="108"/>
      <c r="V12" s="108"/>
      <c r="W12" s="108"/>
      <c r="X12" s="127"/>
      <c r="AA12" s="126"/>
      <c r="AF12" s="126"/>
      <c r="AG12" s="310"/>
      <c r="AH12" s="311"/>
      <c r="AI12" s="311"/>
      <c r="AJ12" s="311"/>
      <c r="AK12" s="131"/>
      <c r="AL12" s="132"/>
      <c r="AM12" s="133"/>
      <c r="AN12" s="132"/>
      <c r="AO12" s="160"/>
      <c r="AP12" s="160"/>
      <c r="AQ12" s="160"/>
      <c r="AR12" s="159"/>
    </row>
    <row r="13" spans="1:45" ht="15.45" customHeight="1" x14ac:dyDescent="0.3">
      <c r="A13" s="89"/>
      <c r="B13" s="68"/>
      <c r="C13" s="69"/>
      <c r="D13" s="70"/>
      <c r="E13" s="71"/>
      <c r="F13" s="72"/>
      <c r="G13" s="72"/>
      <c r="H13" s="69"/>
      <c r="I13" s="69"/>
      <c r="J13" s="69"/>
      <c r="K13" s="67"/>
      <c r="L13" s="262" t="s">
        <v>23</v>
      </c>
      <c r="M13" s="102"/>
      <c r="N13" s="102"/>
      <c r="O13" s="102"/>
      <c r="P13" s="103"/>
      <c r="Q13" s="104" t="s">
        <v>24</v>
      </c>
      <c r="R13" s="105"/>
      <c r="S13" s="106"/>
      <c r="T13" s="105" t="s">
        <v>25</v>
      </c>
      <c r="U13" s="267">
        <f>Condition_stage2_FOREST_Sol!U19</f>
        <v>100</v>
      </c>
      <c r="V13" s="267">
        <f>Condition_stage2_FOREST_Sol!V19</f>
        <v>79.86666666666666</v>
      </c>
      <c r="W13" s="267">
        <f>Condition_stage2_FOREST_Sol!W19</f>
        <v>-20.13333333333334</v>
      </c>
      <c r="X13" s="329">
        <f>Condition_stage2_FOREST_Sol!X19</f>
        <v>0</v>
      </c>
      <c r="Y13" s="330"/>
      <c r="Z13" s="330"/>
      <c r="AA13" s="331"/>
      <c r="AB13" s="330">
        <f>Condition_stage2_FOREST_Sol!AB19</f>
        <v>250</v>
      </c>
      <c r="AC13" s="330"/>
      <c r="AD13" s="330"/>
      <c r="AE13" s="330"/>
      <c r="AF13" s="331"/>
      <c r="AG13" s="332">
        <f>Condition_stage2_FOREST_Sol!AG19</f>
        <v>0.40000000000000013</v>
      </c>
      <c r="AH13" s="333"/>
      <c r="AI13" s="333"/>
      <c r="AJ13" s="333"/>
      <c r="AK13" s="316">
        <f>Condition_stage2_FOREST_Sol!AK19</f>
        <v>0.31946666666666673</v>
      </c>
      <c r="AL13" s="317"/>
      <c r="AM13" s="318"/>
      <c r="AN13" s="263">
        <f>Condition_stage2_FOREST_Sol!AN19</f>
        <v>-8.0533333333333401E-2</v>
      </c>
      <c r="AO13" s="271">
        <f>Condition_stage3_FOREST_Sol!AO19</f>
        <v>0.08</v>
      </c>
      <c r="AP13" s="271">
        <f>Condition_stage3_FOREST_Sol!AP19</f>
        <v>3.2000000000000008E-2</v>
      </c>
      <c r="AQ13" s="271">
        <f>Condition_stage3_FOREST_Sol!AQ19</f>
        <v>2.5557333333333331E-2</v>
      </c>
      <c r="AR13" s="271">
        <f>Condition_stage3_FOREST_Sol!AR19</f>
        <v>-6.4426666666666764E-3</v>
      </c>
    </row>
    <row r="14" spans="1:45" ht="15.45" customHeight="1" x14ac:dyDescent="0.3">
      <c r="A14" s="89"/>
      <c r="B14" s="69"/>
      <c r="C14" s="69"/>
      <c r="D14" s="69"/>
      <c r="E14" s="69"/>
      <c r="F14" s="69"/>
      <c r="G14" s="69"/>
      <c r="H14" s="69"/>
      <c r="I14" s="69"/>
      <c r="J14" s="69"/>
      <c r="K14" s="67"/>
      <c r="L14" s="127"/>
      <c r="P14" s="126"/>
      <c r="Q14" s="111" t="s">
        <v>26</v>
      </c>
      <c r="R14" s="30"/>
      <c r="S14" s="80"/>
      <c r="T14" s="30" t="s">
        <v>27</v>
      </c>
      <c r="U14" s="128">
        <f>Condition_stage2_FOREST_Sol!U20</f>
        <v>18</v>
      </c>
      <c r="V14" s="128">
        <f>Condition_stage2_FOREST_Sol!V20</f>
        <v>17</v>
      </c>
      <c r="W14" s="128">
        <f>Condition_stage2_FOREST_Sol!W20</f>
        <v>-1</v>
      </c>
      <c r="X14" s="303">
        <f>Condition_stage2_FOREST_Sol!X20</f>
        <v>4</v>
      </c>
      <c r="Y14" s="304"/>
      <c r="Z14" s="304"/>
      <c r="AA14" s="305"/>
      <c r="AB14" s="304">
        <f>Condition_stage2_FOREST_Sol!AB20</f>
        <v>40</v>
      </c>
      <c r="AC14" s="304"/>
      <c r="AD14" s="304"/>
      <c r="AE14" s="304"/>
      <c r="AF14" s="305"/>
      <c r="AG14" s="306">
        <f>Condition_stage2_FOREST_Sol!AG20</f>
        <v>0.38888888888888884</v>
      </c>
      <c r="AH14" s="307"/>
      <c r="AI14" s="307"/>
      <c r="AJ14" s="307"/>
      <c r="AK14" s="334">
        <f>Condition_stage2_FOREST_Sol!AK20</f>
        <v>0.36111111111111116</v>
      </c>
      <c r="AL14" s="335"/>
      <c r="AM14" s="336"/>
      <c r="AN14" s="146">
        <f>Condition_stage2_FOREST_Sol!AN20</f>
        <v>-2.7777777777777679E-2</v>
      </c>
      <c r="AO14" s="130">
        <f>Condition_stage3_FOREST_Sol!AO20</f>
        <v>0.08</v>
      </c>
      <c r="AP14" s="130">
        <f>Condition_stage3_FOREST_Sol!AP20</f>
        <v>3.1111111111111114E-2</v>
      </c>
      <c r="AQ14" s="130">
        <f>Condition_stage3_FOREST_Sol!AQ20</f>
        <v>2.8799999999999999E-2</v>
      </c>
      <c r="AR14" s="130">
        <f>Condition_stage3_FOREST_Sol!AR20</f>
        <v>-2.3111111111111145E-3</v>
      </c>
    </row>
    <row r="15" spans="1:45" ht="15.45" customHeight="1" x14ac:dyDescent="0.3">
      <c r="A15" s="89"/>
      <c r="B15" s="69"/>
      <c r="C15" s="69"/>
      <c r="D15" s="69"/>
      <c r="E15" s="69"/>
      <c r="F15" s="69"/>
      <c r="G15" s="69"/>
      <c r="H15" s="69"/>
      <c r="I15" s="69"/>
      <c r="J15" s="69"/>
      <c r="K15" s="67"/>
      <c r="P15" s="126"/>
      <c r="S15" s="126"/>
      <c r="T15" s="17"/>
      <c r="U15" s="270"/>
      <c r="V15" s="270"/>
      <c r="W15" s="221"/>
      <c r="X15" s="220"/>
      <c r="Y15" s="220"/>
      <c r="Z15" s="220"/>
      <c r="AA15" s="221"/>
      <c r="AB15" s="220"/>
      <c r="AC15" s="220"/>
      <c r="AD15" s="220"/>
      <c r="AE15" s="220"/>
      <c r="AF15" s="221"/>
      <c r="AG15" s="238"/>
      <c r="AH15" s="238"/>
      <c r="AI15" s="238"/>
      <c r="AJ15" s="237"/>
      <c r="AK15" s="238"/>
      <c r="AL15" s="238"/>
      <c r="AM15" s="237"/>
      <c r="AN15" s="238"/>
      <c r="AO15" s="134"/>
      <c r="AP15" s="134"/>
      <c r="AQ15" s="134"/>
      <c r="AR15" s="133"/>
    </row>
    <row r="16" spans="1:45" ht="15.45" customHeight="1" x14ac:dyDescent="0.3">
      <c r="A16" s="90"/>
      <c r="B16" s="91"/>
      <c r="C16" s="91"/>
      <c r="D16" s="91"/>
      <c r="E16" s="91"/>
      <c r="F16" s="91"/>
      <c r="G16" s="91"/>
      <c r="H16" s="91"/>
      <c r="I16" s="91"/>
      <c r="J16" s="91"/>
      <c r="K16" s="92"/>
      <c r="L16" s="268" t="s">
        <v>47</v>
      </c>
      <c r="M16" s="269"/>
      <c r="N16" s="269"/>
      <c r="O16" s="269"/>
      <c r="P16" s="269"/>
      <c r="Q16" s="269"/>
      <c r="R16" s="269"/>
      <c r="S16" s="269"/>
      <c r="T16" s="269"/>
      <c r="U16" s="269"/>
      <c r="V16" s="269"/>
      <c r="W16" s="269"/>
      <c r="X16" s="269"/>
      <c r="Y16" s="269"/>
      <c r="Z16" s="269"/>
      <c r="AA16" s="269"/>
      <c r="AB16" s="269"/>
      <c r="AC16" s="269"/>
      <c r="AD16" s="269"/>
      <c r="AE16" s="269"/>
      <c r="AF16" s="269"/>
      <c r="AG16" s="269"/>
      <c r="AH16" s="269"/>
      <c r="AI16" s="269"/>
      <c r="AJ16" s="269"/>
      <c r="AK16" s="269"/>
      <c r="AL16" s="269"/>
      <c r="AM16" s="269"/>
      <c r="AN16" s="269"/>
      <c r="AO16" s="163">
        <f>Condition_stage3_FOREST_Sol!AO22</f>
        <v>0.33</v>
      </c>
      <c r="AP16" s="164">
        <f>Condition_stage3_FOREST_Sol!AP22</f>
        <v>0.17446111111111115</v>
      </c>
      <c r="AQ16" s="164">
        <f>Condition_stage3_FOREST_Sol!AQ22</f>
        <v>0.16485733333333333</v>
      </c>
      <c r="AR16" s="163">
        <f>Condition_stage3_FOREST_Sol!AR22</f>
        <v>-9.6037777777777944E-3</v>
      </c>
      <c r="AS16" s="132"/>
    </row>
    <row r="17" spans="1:44" ht="15.45" customHeight="1" x14ac:dyDescent="0.3">
      <c r="A17" s="93" t="s">
        <v>28</v>
      </c>
      <c r="B17" s="94"/>
      <c r="C17" s="94"/>
      <c r="D17" s="95"/>
      <c r="E17" s="95"/>
      <c r="F17" s="94"/>
      <c r="G17" s="94"/>
      <c r="H17" s="94"/>
      <c r="I17" s="94"/>
      <c r="J17" s="94"/>
      <c r="K17" s="96"/>
      <c r="L17" s="111" t="s">
        <v>29</v>
      </c>
      <c r="M17" s="30"/>
      <c r="N17" s="30"/>
      <c r="O17" s="30"/>
      <c r="P17" s="80"/>
      <c r="Q17" s="30" t="s">
        <v>13</v>
      </c>
      <c r="R17" s="30"/>
      <c r="S17" s="80"/>
      <c r="T17" s="30" t="s">
        <v>30</v>
      </c>
      <c r="U17" s="128">
        <f>Condition_stage2_FOREST_Sol!U22</f>
        <v>6</v>
      </c>
      <c r="V17" s="128">
        <f>Condition_stage2_FOREST_Sol!V22</f>
        <v>5</v>
      </c>
      <c r="W17" s="128">
        <f>Condition_stage2_FOREST_Sol!W22</f>
        <v>-1</v>
      </c>
      <c r="X17" s="303">
        <f>Condition_stage2_FOREST_Sol!X22</f>
        <v>0</v>
      </c>
      <c r="Y17" s="304"/>
      <c r="Z17" s="304"/>
      <c r="AA17" s="305"/>
      <c r="AB17" s="304">
        <f>Condition_stage2_FOREST_Sol!AB22</f>
        <v>10</v>
      </c>
      <c r="AC17" s="304"/>
      <c r="AD17" s="304"/>
      <c r="AE17" s="304"/>
      <c r="AF17" s="305"/>
      <c r="AG17" s="306">
        <f>Condition_stage2_FOREST_Sol!AG22</f>
        <v>0.6</v>
      </c>
      <c r="AH17" s="307"/>
      <c r="AI17" s="307"/>
      <c r="AJ17" s="307"/>
      <c r="AK17" s="334">
        <f>Condition_stage2_FOREST_Sol!AK22</f>
        <v>0.5</v>
      </c>
      <c r="AL17" s="335"/>
      <c r="AM17" s="336"/>
      <c r="AN17" s="146">
        <f>Condition_stage2_FOREST_Sol!AN22</f>
        <v>-9.9999999999999978E-2</v>
      </c>
      <c r="AO17" s="130">
        <f>Condition_stage3_FOREST_Sol!AO23</f>
        <v>0.17</v>
      </c>
      <c r="AP17" s="130">
        <f>Condition_stage3_FOREST_Sol!AP23</f>
        <v>0.10200000000000001</v>
      </c>
      <c r="AQ17" s="130">
        <f>Condition_stage3_FOREST_Sol!AQ23</f>
        <v>8.5000000000000006E-2</v>
      </c>
      <c r="AR17" s="130">
        <f>Condition_stage3_FOREST_Sol!AR23</f>
        <v>-1.7000000000000001E-2</v>
      </c>
    </row>
    <row r="18" spans="1:44" ht="15.45" customHeight="1" x14ac:dyDescent="0.3">
      <c r="A18" s="97"/>
      <c r="B18" s="73"/>
      <c r="C18" s="73"/>
      <c r="D18" s="73"/>
      <c r="E18" s="73"/>
      <c r="F18" s="73"/>
      <c r="G18" s="73"/>
      <c r="H18" s="73"/>
      <c r="I18" s="73"/>
      <c r="J18" s="73"/>
      <c r="K18" s="75"/>
      <c r="L18" s="82"/>
      <c r="M18" s="83"/>
      <c r="N18" s="83"/>
      <c r="O18" s="83"/>
      <c r="P18" s="19"/>
      <c r="Q18" s="83"/>
      <c r="R18" s="83"/>
      <c r="S18" s="19"/>
      <c r="T18" s="83"/>
      <c r="U18" s="108"/>
      <c r="V18" s="108"/>
      <c r="W18" s="108"/>
      <c r="X18" s="127"/>
      <c r="AA18" s="126"/>
      <c r="AF18" s="126"/>
      <c r="AG18" s="310"/>
      <c r="AH18" s="311"/>
      <c r="AI18" s="311"/>
      <c r="AJ18" s="312"/>
      <c r="AK18" s="131"/>
      <c r="AL18" s="132"/>
      <c r="AM18" s="133"/>
      <c r="AN18" s="132"/>
      <c r="AO18" s="160"/>
      <c r="AP18" s="160"/>
      <c r="AQ18" s="160"/>
      <c r="AR18" s="159"/>
    </row>
    <row r="19" spans="1:44" ht="15.45" customHeight="1" x14ac:dyDescent="0.3">
      <c r="A19" s="97"/>
      <c r="B19" s="76"/>
      <c r="C19" s="73"/>
      <c r="D19" s="73"/>
      <c r="E19" s="73"/>
      <c r="F19" s="73"/>
      <c r="G19" s="73"/>
      <c r="H19" s="73"/>
      <c r="I19" s="73"/>
      <c r="J19" s="73"/>
      <c r="K19" s="75"/>
      <c r="L19" s="111" t="s">
        <v>31</v>
      </c>
      <c r="M19" s="30"/>
      <c r="N19" s="30"/>
      <c r="O19" s="30"/>
      <c r="P19" s="80"/>
      <c r="Q19" s="30" t="s">
        <v>32</v>
      </c>
      <c r="R19" s="30"/>
      <c r="S19" s="80"/>
      <c r="T19" s="30" t="s">
        <v>33</v>
      </c>
      <c r="U19" s="128">
        <f>Condition_stage2_FOREST_Sol!U24</f>
        <v>81</v>
      </c>
      <c r="V19" s="128">
        <f>Condition_stage2_FOREST_Sol!V24</f>
        <v>75</v>
      </c>
      <c r="W19" s="128">
        <f>Condition_stage2_FOREST_Sol!W24</f>
        <v>-6</v>
      </c>
      <c r="X19" s="303">
        <f>Condition_stage2_FOREST_Sol!X24</f>
        <v>0</v>
      </c>
      <c r="Y19" s="304"/>
      <c r="Z19" s="304"/>
      <c r="AA19" s="305"/>
      <c r="AB19" s="304">
        <f>Condition_stage2_FOREST_Sol!AB24</f>
        <v>100</v>
      </c>
      <c r="AC19" s="304"/>
      <c r="AD19" s="304"/>
      <c r="AE19" s="304"/>
      <c r="AF19" s="305"/>
      <c r="AG19" s="306">
        <f>Condition_stage2_FOREST_Sol!AG24</f>
        <v>0.81</v>
      </c>
      <c r="AH19" s="307"/>
      <c r="AI19" s="307"/>
      <c r="AJ19" s="307"/>
      <c r="AK19" s="306">
        <f>Condition_stage2_FOREST_Sol!AK24</f>
        <v>0.75</v>
      </c>
      <c r="AL19" s="307"/>
      <c r="AM19" s="308"/>
      <c r="AN19" s="146">
        <f>Condition_stage2_FOREST_Sol!AN24</f>
        <v>-6.0000000000000053E-2</v>
      </c>
      <c r="AO19" s="130">
        <f>Condition_stage3_FOREST_Sol!AO25</f>
        <v>0.17</v>
      </c>
      <c r="AP19" s="130">
        <f>Condition_stage3_FOREST_Sol!AP25</f>
        <v>0.13770000000000002</v>
      </c>
      <c r="AQ19" s="130">
        <f>Condition_stage3_FOREST_Sol!AQ25</f>
        <v>0.1275</v>
      </c>
      <c r="AR19" s="130">
        <f>Condition_stage3_FOREST_Sol!AR25</f>
        <v>-1.0200000000000015E-2</v>
      </c>
    </row>
    <row r="20" spans="1:44" ht="15.45" customHeight="1" x14ac:dyDescent="0.3">
      <c r="A20" s="97"/>
      <c r="B20" s="73"/>
      <c r="C20" s="73"/>
      <c r="D20" s="73"/>
      <c r="E20" s="73"/>
      <c r="F20" s="73"/>
      <c r="G20" s="73"/>
      <c r="H20" s="73"/>
      <c r="I20" s="73"/>
      <c r="J20" s="73"/>
      <c r="K20" s="75"/>
      <c r="L20" s="82"/>
      <c r="M20" s="83"/>
      <c r="N20" s="83"/>
      <c r="O20" s="83"/>
      <c r="P20" s="19"/>
      <c r="Q20" s="83"/>
      <c r="R20" s="83"/>
      <c r="S20" s="19"/>
      <c r="T20" s="83"/>
      <c r="U20" s="108"/>
      <c r="V20" s="108"/>
      <c r="W20" s="108"/>
      <c r="X20" s="127"/>
      <c r="AA20" s="126"/>
      <c r="AF20" s="126"/>
      <c r="AG20" s="310"/>
      <c r="AH20" s="311"/>
      <c r="AI20" s="311"/>
      <c r="AJ20" s="312"/>
      <c r="AK20" s="131"/>
      <c r="AL20" s="132"/>
      <c r="AM20" s="133"/>
      <c r="AN20" s="132"/>
      <c r="AO20" s="160"/>
      <c r="AP20" s="160"/>
      <c r="AQ20" s="160"/>
      <c r="AR20" s="159"/>
    </row>
    <row r="21" spans="1:44" ht="15.45" customHeight="1" x14ac:dyDescent="0.3">
      <c r="A21" s="97"/>
      <c r="B21" s="73"/>
      <c r="C21" s="73"/>
      <c r="D21" s="74"/>
      <c r="E21" s="73"/>
      <c r="F21" s="73"/>
      <c r="G21" s="73"/>
      <c r="H21" s="73"/>
      <c r="I21" s="73"/>
      <c r="J21" s="73"/>
      <c r="K21" s="75"/>
      <c r="L21" s="111" t="s">
        <v>34</v>
      </c>
      <c r="M21" s="30"/>
      <c r="N21" s="30"/>
      <c r="O21" s="30"/>
      <c r="P21" s="80"/>
      <c r="Q21" s="30" t="s">
        <v>35</v>
      </c>
      <c r="R21" s="30"/>
      <c r="S21" s="80"/>
      <c r="T21" s="30" t="s">
        <v>22</v>
      </c>
      <c r="U21" s="128">
        <f>Condition_stage2_FOREST_Sol!U26</f>
        <v>0.65</v>
      </c>
      <c r="V21" s="128">
        <f>Condition_stage2_FOREST_Sol!V26</f>
        <v>0.63</v>
      </c>
      <c r="W21" s="128">
        <f>Condition_stage2_FOREST_Sol!W26</f>
        <v>-2.0000000000000018E-2</v>
      </c>
      <c r="X21" s="303">
        <f>Condition_stage2_FOREST_Sol!X26</f>
        <v>-0.25</v>
      </c>
      <c r="Y21" s="304"/>
      <c r="Z21" s="304"/>
      <c r="AA21" s="305"/>
      <c r="AB21" s="304">
        <f>Condition_stage2_FOREST_Sol!AB26</f>
        <v>0.75</v>
      </c>
      <c r="AC21" s="304"/>
      <c r="AD21" s="304"/>
      <c r="AE21" s="304"/>
      <c r="AF21" s="305"/>
      <c r="AG21" s="306">
        <f>Condition_stage2_FOREST_Sol!AG26</f>
        <v>0.83</v>
      </c>
      <c r="AH21" s="307"/>
      <c r="AI21" s="307"/>
      <c r="AJ21" s="307"/>
      <c r="AK21" s="306">
        <f>Condition_stage2_FOREST_Sol!AK26</f>
        <v>0.82</v>
      </c>
      <c r="AL21" s="307"/>
      <c r="AM21" s="308"/>
      <c r="AN21" s="146">
        <f>Condition_stage2_FOREST_Sol!AN26</f>
        <v>-0.01</v>
      </c>
      <c r="AO21" s="130">
        <f>Condition_stage3_FOREST_Sol!AO27</f>
        <v>0.17</v>
      </c>
      <c r="AP21" s="130">
        <f>Condition_stage3_FOREST_Sol!AP27</f>
        <v>0.1411</v>
      </c>
      <c r="AQ21" s="130">
        <f>Condition_stage3_FOREST_Sol!AQ27</f>
        <v>0.1394</v>
      </c>
      <c r="AR21" s="130">
        <f>Condition_stage3_FOREST_Sol!AR27</f>
        <v>-1.7000000000000071E-3</v>
      </c>
    </row>
    <row r="22" spans="1:44" ht="15.45" customHeight="1" x14ac:dyDescent="0.3">
      <c r="A22" s="97"/>
      <c r="B22" s="73"/>
      <c r="C22" s="73"/>
      <c r="D22" s="73"/>
      <c r="E22" s="73"/>
      <c r="F22" s="73"/>
      <c r="G22" s="73"/>
      <c r="H22" s="73"/>
      <c r="I22" s="73"/>
      <c r="J22" s="73"/>
      <c r="K22" s="75"/>
      <c r="L22" s="82"/>
      <c r="M22" s="83"/>
      <c r="N22" s="83"/>
      <c r="O22" s="83"/>
      <c r="P22" s="19"/>
      <c r="Q22" s="83"/>
      <c r="R22" s="83"/>
      <c r="S22" s="19"/>
      <c r="T22" s="83"/>
      <c r="U22" s="108"/>
      <c r="V22" s="108"/>
      <c r="W22" s="108"/>
      <c r="X22" s="127"/>
      <c r="AA22" s="126"/>
      <c r="AF22" s="126"/>
      <c r="AG22" s="334"/>
      <c r="AH22" s="335"/>
      <c r="AI22" s="335"/>
      <c r="AJ22" s="336"/>
      <c r="AK22" s="167"/>
      <c r="AL22" s="168"/>
      <c r="AM22" s="159"/>
      <c r="AN22" s="132"/>
      <c r="AO22" s="134"/>
      <c r="AP22" s="134"/>
      <c r="AQ22" s="134"/>
      <c r="AR22" s="133"/>
    </row>
    <row r="23" spans="1:44" ht="15.45" customHeight="1" x14ac:dyDescent="0.3">
      <c r="A23" s="99"/>
      <c r="B23" s="99"/>
      <c r="C23" s="99"/>
      <c r="D23" s="99"/>
      <c r="E23" s="99"/>
      <c r="F23" s="99"/>
      <c r="G23" s="99"/>
      <c r="H23" s="99"/>
      <c r="I23" s="99"/>
      <c r="J23" s="99"/>
      <c r="K23" s="100"/>
      <c r="L23" s="148" t="s">
        <v>49</v>
      </c>
      <c r="M23" s="99"/>
      <c r="N23" s="99"/>
      <c r="O23" s="99"/>
      <c r="P23" s="99"/>
      <c r="Q23" s="99"/>
      <c r="R23" s="99"/>
      <c r="S23" s="99"/>
      <c r="T23" s="99"/>
      <c r="U23" s="99"/>
      <c r="V23" s="99"/>
      <c r="W23" s="99"/>
      <c r="X23" s="150"/>
      <c r="Y23" s="150"/>
      <c r="Z23" s="150"/>
      <c r="AA23" s="150"/>
      <c r="AB23" s="150"/>
      <c r="AC23" s="150"/>
      <c r="AD23" s="150"/>
      <c r="AE23" s="150"/>
      <c r="AF23" s="150"/>
      <c r="AG23" s="150"/>
      <c r="AH23" s="150"/>
      <c r="AI23" s="150"/>
      <c r="AJ23" s="150"/>
      <c r="AK23" s="150"/>
      <c r="AL23" s="150"/>
      <c r="AM23" s="150"/>
      <c r="AN23" s="150"/>
      <c r="AO23" s="165">
        <f>Condition_stage3_FOREST_Sol!AO29</f>
        <v>0.51</v>
      </c>
      <c r="AP23" s="162">
        <f>Condition_stage3_FOREST_Sol!AP29</f>
        <v>0.38080000000000003</v>
      </c>
      <c r="AQ23" s="165">
        <f>Condition_stage3_FOREST_Sol!AQ29</f>
        <v>0.35189999999999999</v>
      </c>
      <c r="AR23" s="165">
        <f>Condition_stage3_FOREST_Sol!AR29</f>
        <v>-2.8900000000000023E-2</v>
      </c>
    </row>
    <row r="24" spans="1:44" ht="15.45" customHeight="1" x14ac:dyDescent="0.3">
      <c r="A24" s="114" t="s">
        <v>36</v>
      </c>
      <c r="B24" s="115"/>
      <c r="C24" s="115"/>
      <c r="D24" s="115"/>
      <c r="E24" s="116"/>
      <c r="F24" s="115"/>
      <c r="G24" s="115"/>
      <c r="H24" s="115"/>
      <c r="I24" s="115"/>
      <c r="J24" s="115"/>
      <c r="K24" s="115"/>
      <c r="L24" s="115"/>
      <c r="M24" s="115"/>
      <c r="N24" s="115"/>
      <c r="O24" s="115"/>
      <c r="P24" s="117"/>
      <c r="Q24" s="18" t="s">
        <v>14</v>
      </c>
      <c r="R24" s="84"/>
      <c r="S24" s="1"/>
      <c r="T24" s="84" t="s">
        <v>33</v>
      </c>
      <c r="U24" s="63">
        <f>Condition_stage2_FOREST_Sol!U28</f>
        <v>74</v>
      </c>
      <c r="V24" s="63">
        <f>Condition_stage2_FOREST_Sol!V28</f>
        <v>59</v>
      </c>
      <c r="W24" s="63">
        <f>Condition_stage2_FOREST_Sol!W28</f>
        <v>-15</v>
      </c>
      <c r="X24" s="303">
        <f>Condition_stage2_FOREST_Sol!X28</f>
        <v>0</v>
      </c>
      <c r="Y24" s="304"/>
      <c r="Z24" s="304"/>
      <c r="AA24" s="305"/>
      <c r="AB24" s="304">
        <f>Condition_stage2_FOREST_Sol!AB28</f>
        <v>100</v>
      </c>
      <c r="AC24" s="304"/>
      <c r="AD24" s="304"/>
      <c r="AE24" s="304"/>
      <c r="AF24" s="305"/>
      <c r="AG24" s="324">
        <f>Condition_stage2_FOREST_Sol!AG28</f>
        <v>0.74</v>
      </c>
      <c r="AH24" s="325"/>
      <c r="AI24" s="325"/>
      <c r="AJ24" s="326"/>
      <c r="AK24" s="324">
        <f>Condition_stage2_FOREST_Sol!AK28</f>
        <v>0.59</v>
      </c>
      <c r="AL24" s="325"/>
      <c r="AM24" s="326"/>
      <c r="AN24" s="146">
        <f>Condition_stage2_FOREST_Sol!AN28</f>
        <v>-0.15000000000000002</v>
      </c>
      <c r="AO24" s="130">
        <f>Condition_stage3_FOREST_Sol!AO30</f>
        <v>0.16</v>
      </c>
      <c r="AP24" s="130">
        <f>Condition_stage3_FOREST_Sol!AP30</f>
        <v>0.11840000000000001</v>
      </c>
      <c r="AQ24" s="130">
        <f>Condition_stage3_FOREST_Sol!AQ30</f>
        <v>9.4399999999999998E-2</v>
      </c>
      <c r="AR24" s="130">
        <f>Condition_stage3_FOREST_Sol!AR30</f>
        <v>-2.4000000000000007E-2</v>
      </c>
    </row>
    <row r="25" spans="1:44" ht="15.45" customHeight="1" x14ac:dyDescent="0.3">
      <c r="A25" s="115"/>
      <c r="B25" s="115"/>
      <c r="C25" s="115"/>
      <c r="D25" s="115"/>
      <c r="E25" s="115"/>
      <c r="F25" s="115"/>
      <c r="G25" s="115"/>
      <c r="H25" s="115"/>
      <c r="I25" s="115"/>
      <c r="J25" s="115"/>
      <c r="K25" s="117"/>
      <c r="L25" s="149" t="s">
        <v>50</v>
      </c>
      <c r="M25" s="115"/>
      <c r="N25" s="115"/>
      <c r="O25" s="115"/>
      <c r="P25" s="115"/>
      <c r="Q25" s="115"/>
      <c r="R25" s="115"/>
      <c r="S25" s="115"/>
      <c r="T25" s="115"/>
      <c r="U25" s="115"/>
      <c r="V25" s="115"/>
      <c r="W25" s="115"/>
      <c r="X25" s="115"/>
      <c r="Y25" s="115"/>
      <c r="Z25" s="115"/>
      <c r="AA25" s="115"/>
      <c r="AB25" s="115"/>
      <c r="AC25" s="115"/>
      <c r="AD25" s="115"/>
      <c r="AE25" s="115"/>
      <c r="AF25" s="115"/>
      <c r="AG25" s="115"/>
      <c r="AH25" s="115"/>
      <c r="AI25" s="115"/>
      <c r="AJ25" s="115"/>
      <c r="AK25" s="115"/>
      <c r="AL25" s="115"/>
      <c r="AM25" s="115"/>
      <c r="AN25" s="115"/>
      <c r="AO25" s="155">
        <f>Condition_stage3_FOREST_Sol!AO31</f>
        <v>0.16</v>
      </c>
      <c r="AP25" s="161">
        <f>Condition_stage3_FOREST_Sol!AP31</f>
        <v>0.11840000000000001</v>
      </c>
      <c r="AQ25" s="161">
        <f>Condition_stage3_FOREST_Sol!AQ31</f>
        <v>9.4399999999999998E-2</v>
      </c>
      <c r="AR25" s="273">
        <f>Condition_stage3_FOREST_Sol!AR31</f>
        <v>-2.4000000000000007E-2</v>
      </c>
    </row>
    <row r="26" spans="1:44" ht="15.45" customHeight="1" x14ac:dyDescent="0.3">
      <c r="A26" s="153" t="s">
        <v>4</v>
      </c>
      <c r="B26" s="84"/>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c r="AL26" s="84"/>
      <c r="AM26" s="84"/>
      <c r="AN26" s="84"/>
      <c r="AO26" s="154">
        <f>Condition_stage3_FOREST_Sol!AO32</f>
        <v>1</v>
      </c>
      <c r="AP26" s="136">
        <f>Condition_stage3_FOREST_Sol!AP32</f>
        <v>0.67366111111111127</v>
      </c>
      <c r="AQ26" s="136">
        <f>Condition_stage3_FOREST_Sol!AQ32</f>
        <v>0.61115733333333333</v>
      </c>
      <c r="AR26" s="154">
        <f>Condition_stage3_FOREST_Sol!AR32</f>
        <v>-6.2503777777777825E-2</v>
      </c>
    </row>
    <row r="29" spans="1:44" ht="23.4" x14ac:dyDescent="0.45">
      <c r="Q29" s="202" t="s">
        <v>63</v>
      </c>
    </row>
    <row r="31" spans="1:44" ht="119.4" thickBot="1" x14ac:dyDescent="0.35">
      <c r="Q31" s="205"/>
      <c r="R31" s="206"/>
      <c r="S31" s="207" t="s">
        <v>39</v>
      </c>
      <c r="T31" s="208" t="s">
        <v>12</v>
      </c>
      <c r="U31" s="209" t="s">
        <v>64</v>
      </c>
      <c r="V31" s="210" t="s">
        <v>8</v>
      </c>
    </row>
    <row r="32" spans="1:44" x14ac:dyDescent="0.3">
      <c r="Q32" s="169" t="s">
        <v>52</v>
      </c>
      <c r="R32" s="170"/>
      <c r="S32" s="180">
        <f>AP26</f>
        <v>0.67366111111111127</v>
      </c>
      <c r="T32" s="171">
        <v>0.50440476190476191</v>
      </c>
      <c r="U32" s="171">
        <v>0.46791666666666665</v>
      </c>
      <c r="V32" s="172">
        <v>0.62610398860398853</v>
      </c>
    </row>
    <row r="33" spans="17:23" x14ac:dyDescent="0.3">
      <c r="Q33" s="173"/>
      <c r="S33" s="174"/>
      <c r="T33" s="132"/>
      <c r="U33" s="132"/>
      <c r="V33" s="133"/>
    </row>
    <row r="34" spans="17:23" x14ac:dyDescent="0.3">
      <c r="Q34" s="127"/>
      <c r="R34" t="s">
        <v>53</v>
      </c>
      <c r="S34" s="181">
        <f>AR16</f>
        <v>-9.6037777777777944E-3</v>
      </c>
      <c r="T34" s="132">
        <v>1.2999999999999956E-2</v>
      </c>
      <c r="U34" s="132">
        <v>-1.6666666666666496E-3</v>
      </c>
      <c r="V34" s="133">
        <v>1.8648018648018683E-2</v>
      </c>
    </row>
    <row r="35" spans="17:23" x14ac:dyDescent="0.3">
      <c r="Q35" s="127"/>
      <c r="R35" t="s">
        <v>54</v>
      </c>
      <c r="S35" s="181">
        <f>AR23</f>
        <v>-2.8900000000000023E-2</v>
      </c>
      <c r="T35" s="132">
        <v>-2.4190476190476207E-2</v>
      </c>
      <c r="U35" s="132">
        <v>6.7499999999999505E-3</v>
      </c>
      <c r="V35" s="133">
        <v>2.6962962962962966E-2</v>
      </c>
    </row>
    <row r="36" spans="17:23" x14ac:dyDescent="0.3">
      <c r="Q36" s="127"/>
      <c r="R36" t="s">
        <v>55</v>
      </c>
      <c r="S36" s="181">
        <f>AR25</f>
        <v>-2.4000000000000007E-2</v>
      </c>
      <c r="T36" s="132">
        <v>-8.0000000000000071E-3</v>
      </c>
      <c r="U36" s="132">
        <v>-1.6666666666666635E-3</v>
      </c>
      <c r="V36" s="133">
        <v>0</v>
      </c>
    </row>
    <row r="37" spans="17:23" x14ac:dyDescent="0.3">
      <c r="Q37" s="127"/>
      <c r="S37" s="174"/>
      <c r="T37" s="132"/>
      <c r="U37" s="132"/>
      <c r="V37" s="133"/>
    </row>
    <row r="38" spans="17:23" x14ac:dyDescent="0.3">
      <c r="Q38" s="127"/>
      <c r="R38" t="s">
        <v>56</v>
      </c>
      <c r="S38" s="279">
        <f>S40-S32</f>
        <v>-6.2503777777777936E-2</v>
      </c>
      <c r="T38" s="177">
        <f>T40-T32</f>
        <v>-1.9190476190476202E-2</v>
      </c>
      <c r="U38" s="177">
        <f>U40-U32</f>
        <v>3.4166666666666234E-3</v>
      </c>
      <c r="V38" s="175">
        <f>V40-V32</f>
        <v>4.5610981610981649E-2</v>
      </c>
      <c r="W38" s="132"/>
    </row>
    <row r="39" spans="17:23" x14ac:dyDescent="0.3">
      <c r="Q39" s="127"/>
      <c r="S39" s="174"/>
      <c r="T39" s="132"/>
      <c r="U39" s="132"/>
      <c r="V39" s="133"/>
    </row>
    <row r="40" spans="17:23" x14ac:dyDescent="0.3">
      <c r="Q40" s="153" t="s">
        <v>57</v>
      </c>
      <c r="R40" s="183"/>
      <c r="S40" s="182">
        <f>AQ26</f>
        <v>0.61115733333333333</v>
      </c>
      <c r="T40" s="178">
        <v>0.48521428571428571</v>
      </c>
      <c r="U40" s="178">
        <v>0.47133333333333327</v>
      </c>
      <c r="V40" s="179">
        <v>0.67171497021497018</v>
      </c>
    </row>
    <row r="41" spans="17:23" x14ac:dyDescent="0.3">
      <c r="S41" s="176"/>
      <c r="T41" s="176"/>
      <c r="U41" s="176"/>
      <c r="V41" s="176"/>
    </row>
    <row r="43" spans="17:23" x14ac:dyDescent="0.3">
      <c r="S43" s="132"/>
    </row>
  </sheetData>
  <mergeCells count="41">
    <mergeCell ref="X24:AA24"/>
    <mergeCell ref="AB24:AF24"/>
    <mergeCell ref="AG24:AJ24"/>
    <mergeCell ref="AK24:AM24"/>
    <mergeCell ref="AG18:AJ18"/>
    <mergeCell ref="X19:AA19"/>
    <mergeCell ref="AB19:AF19"/>
    <mergeCell ref="AG19:AJ19"/>
    <mergeCell ref="AK19:AM19"/>
    <mergeCell ref="AG20:AJ20"/>
    <mergeCell ref="X21:AA21"/>
    <mergeCell ref="AB21:AF21"/>
    <mergeCell ref="AG21:AJ21"/>
    <mergeCell ref="AK21:AM21"/>
    <mergeCell ref="AG22:AJ22"/>
    <mergeCell ref="X14:AA14"/>
    <mergeCell ref="AB14:AF14"/>
    <mergeCell ref="AG14:AJ14"/>
    <mergeCell ref="AK14:AM14"/>
    <mergeCell ref="X17:AA17"/>
    <mergeCell ref="AB17:AF17"/>
    <mergeCell ref="AG17:AJ17"/>
    <mergeCell ref="AK17:AM17"/>
    <mergeCell ref="X13:AA13"/>
    <mergeCell ref="AB13:AF13"/>
    <mergeCell ref="AG13:AJ13"/>
    <mergeCell ref="AK13:AM13"/>
    <mergeCell ref="A9:P9"/>
    <mergeCell ref="Q9:S9"/>
    <mergeCell ref="U9:W9"/>
    <mergeCell ref="X9:AF9"/>
    <mergeCell ref="X11:AA11"/>
    <mergeCell ref="AB11:AF11"/>
    <mergeCell ref="AG11:AJ11"/>
    <mergeCell ref="AK11:AM11"/>
    <mergeCell ref="AG12:AJ12"/>
    <mergeCell ref="AP9:AR9"/>
    <mergeCell ref="X10:AA10"/>
    <mergeCell ref="AB10:AF10"/>
    <mergeCell ref="AG10:AJ10"/>
    <mergeCell ref="AK10:AM10"/>
  </mergeCells>
  <pageMargins left="0.7" right="0.7" top="0.75" bottom="0.75" header="0.3" footer="0.3"/>
  <pageSetup paperSize="9"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0b4fa15-76ba-48c8-b961-b781e21574d2">
      <Terms xmlns="http://schemas.microsoft.com/office/infopath/2007/PartnerControls"/>
    </lcf76f155ced4ddcb4097134ff3c332f>
    <TaxCatchAll xmlns="985ec44e-1bab-4c0b-9df0-6ba128686fc9" xsi:nil="true"/>
    <Time xmlns="80b4fa15-76ba-48c8-b961-b781e21574d2">No action</Time>
    <Image xmlns="80b4fa15-76ba-48c8-b961-b781e21574d2" xsi:nil="true"/>
    <_Flow_SignoffStatus xmlns="80b4fa15-76ba-48c8-b961-b781e21574d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51BF2F834EA4346881D152C2A068B67" ma:contentTypeVersion="19" ma:contentTypeDescription="Create a new document." ma:contentTypeScope="" ma:versionID="65823827aa7eab6536d4e501f51033b9">
  <xsd:schema xmlns:xsd="http://www.w3.org/2001/XMLSchema" xmlns:xs="http://www.w3.org/2001/XMLSchema" xmlns:p="http://schemas.microsoft.com/office/2006/metadata/properties" xmlns:ns2="80b4fa15-76ba-48c8-b961-b781e21574d2" xmlns:ns3="d0274a15-5367-45e1-987a-873acbd8baaa" xmlns:ns4="985ec44e-1bab-4c0b-9df0-6ba128686fc9" targetNamespace="http://schemas.microsoft.com/office/2006/metadata/properties" ma:root="true" ma:fieldsID="88a85a50db69973f0b17a7fe601a8d7b" ns2:_="" ns3:_="" ns4:_="">
    <xsd:import namespace="80b4fa15-76ba-48c8-b961-b781e21574d2"/>
    <xsd:import namespace="d0274a15-5367-45e1-987a-873acbd8baaa"/>
    <xsd:import namespace="985ec44e-1bab-4c0b-9df0-6ba128686fc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element ref="ns2:MediaServiceGenerationTime" minOccurs="0"/>
                <xsd:element ref="ns2:MediaServiceEventHashCode" minOccurs="0"/>
                <xsd:element ref="ns2:_Flow_SignoffStatus" minOccurs="0"/>
                <xsd:element ref="ns2:MediaLengthInSeconds" minOccurs="0"/>
                <xsd:element ref="ns2:Time" minOccurs="0"/>
                <xsd:element ref="ns2:Image"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b4fa15-76ba-48c8-b961-b781e21574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Flow_SignoffStatus" ma:index="20" nillable="true" ma:displayName="Sign-off status" ma:internalName="Sign_x002d_off_x0020_status">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Time" ma:index="22" nillable="true" ma:displayName="Progress" ma:default="No action" ma:format="Dropdown" ma:internalName="Time">
      <xsd:simpleType>
        <xsd:restriction base="dms:Choice">
          <xsd:enumeration value="Completed"/>
          <xsd:enumeration value="No action"/>
          <xsd:enumeration value="Processing"/>
        </xsd:restriction>
      </xsd:simpleType>
    </xsd:element>
    <xsd:element name="Image" ma:index="23" nillable="true" ma:displayName="Image" ma:internalName="Imag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78175662-8596-484a-92c7-351d01561e22"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0274a15-5367-45e1-987a-873acbd8baa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85ec44e-1bab-4c0b-9df0-6ba128686fc9"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11277486-0853-43b3-8e89-471c10f59da4}" ma:internalName="TaxCatchAll" ma:showField="CatchAllData" ma:web="d0274a15-5367-45e1-987a-873acbd8baa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2583FB-FBDE-4596-A236-4F6E1A8254C6}">
  <ds:schemaRefs>
    <ds:schemaRef ds:uri="http://schemas.microsoft.com/sharepoint/v3/contenttype/forms"/>
  </ds:schemaRefs>
</ds:datastoreItem>
</file>

<file path=customXml/itemProps2.xml><?xml version="1.0" encoding="utf-8"?>
<ds:datastoreItem xmlns:ds="http://schemas.openxmlformats.org/officeDocument/2006/customXml" ds:itemID="{621D2A4E-777E-472B-8C1F-EC9059AB90E7}">
  <ds:schemaRefs>
    <ds:schemaRef ds:uri="d0274a15-5367-45e1-987a-873acbd8baaa"/>
    <ds:schemaRef ds:uri="http://purl.org/dc/elements/1.1/"/>
    <ds:schemaRef ds:uri="http://schemas.microsoft.com/office/2006/documentManagement/types"/>
    <ds:schemaRef ds:uri="http://purl.org/dc/dcmitype/"/>
    <ds:schemaRef ds:uri="http://purl.org/dc/terms/"/>
    <ds:schemaRef ds:uri="985ec44e-1bab-4c0b-9df0-6ba128686fc9"/>
    <ds:schemaRef ds:uri="http://schemas.microsoft.com/office/infopath/2007/PartnerControls"/>
    <ds:schemaRef ds:uri="http://schemas.openxmlformats.org/package/2006/metadata/core-properties"/>
    <ds:schemaRef ds:uri="80b4fa15-76ba-48c8-b961-b781e21574d2"/>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84870A4F-96F0-4605-AE92-F3CE961C20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b4fa15-76ba-48c8-b961-b781e21574d2"/>
    <ds:schemaRef ds:uri="d0274a15-5367-45e1-987a-873acbd8baaa"/>
    <ds:schemaRef ds:uri="985ec44e-1bab-4c0b-9df0-6ba128686f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Ex2_Introduction</vt:lpstr>
      <vt:lpstr>Condition_stage1_FOREST</vt:lpstr>
      <vt:lpstr>Condition_stage1_FOREST_Sol</vt:lpstr>
      <vt:lpstr>Condition_stage2_FOREST</vt:lpstr>
      <vt:lpstr>Condition_stage2_FOREST_Sol</vt:lpstr>
      <vt:lpstr>Condition_stage3_FOREST</vt:lpstr>
      <vt:lpstr>Condition_stage3_FOREST_Sol</vt:lpstr>
      <vt:lpstr>Condition_indices</vt:lpstr>
      <vt:lpstr>Condition_indices_Sol</vt:lpstr>
      <vt:lpstr>Condition_indices!Print_Area</vt:lpstr>
      <vt:lpstr>Condition_indices_Sol!Print_Area</vt:lpstr>
      <vt:lpstr>Condition_stage2_FOREST!Print_Area</vt:lpstr>
      <vt:lpstr>Condition_stage2_FOREST_Sol!Print_Area</vt:lpstr>
      <vt:lpstr>Condition_stage3_FOREST!Print_Area</vt:lpstr>
      <vt:lpstr>Condition_stage3_FOREST_Sol!Print_Area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Blanca Perez-Lapena</dc:creator>
  <cp:lastModifiedBy>Marko Javorsek</cp:lastModifiedBy>
  <cp:lastPrinted>2023-12-15T20:24:27Z</cp:lastPrinted>
  <dcterms:created xsi:type="dcterms:W3CDTF">2023-05-23T17:49:09Z</dcterms:created>
  <dcterms:modified xsi:type="dcterms:W3CDTF">2025-09-10T03:07:46Z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0x010100B51BF2F834EA4346881D152C2A068B67</vt:lpwstr>
  </property>
  <property fmtid="{D5CDD505-2E9C-101B-9397-08002B2CF9AE}" pid="3" name="MediaServiceImageTags">
    <vt:lpwstr/>
  </property>
</Properties>
</file>