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charts/colors2.xml" ContentType="application/vnd.ms-office.chartcolorstyle+xml"/>
  <Override PartName="/xl/worksheets/sheet1.xml" ContentType="application/vnd.openxmlformats-officedocument.spreadsheetml.worksheet+xml"/>
  <Override PartName="/xl/charts/chart2.xml" ContentType="application/vnd.openxmlformats-officedocument.drawingml.chart+xml"/>
  <Override PartName="/xl/worksheets/sheet2.xml" ContentType="application/vnd.openxmlformats-officedocument.spreadsheetml.worksheet+xml"/>
  <Override PartName="/xl/charts/colors1.xml" ContentType="application/vnd.ms-office.chartcolorstyle+xml"/>
  <Override PartName="/xl/charts/style2.xml" ContentType="application/vnd.ms-office.chartstyle+xml"/>
  <Override PartName="/xl/charts/chart1.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style1.xml" ContentType="application/vnd.ms-office.chartstyle+xml"/>
  <Override PartName="/xl/drawings/drawing1.xml" ContentType="application/vnd.openxmlformats-officedocument.drawing+xml"/>
  <Override PartName="/docProps/app.xml" ContentType="application/vnd.openxmlformats-officedocument.extended-properties+xml"/>
  <Override PartName="/xl/externalLinks/externalLink1.xml" ContentType="application/vnd.openxmlformats-officedocument.spreadsheetml.externalLink+xml"/>
  <Override PartName="/xl/tables/table2.xml" ContentType="application/vnd.openxmlformats-officedocument.spreadsheetml.table+xml"/>
  <Override PartName="/xl/calcChain.xml" ContentType="application/vnd.openxmlformats-officedocument.spreadsheetml.calcChain+xml"/>
  <Override PartName="/xl/tables/table1.xml" ContentType="application/vnd.openxmlformats-officedocument.spreadsheetml.table+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96" yWindow="-96" windowWidth="23232" windowHeight="12552" activeTab="2"/>
  </bookViews>
  <sheets>
    <sheet name="README" sheetId="18" r:id="rId1"/>
    <sheet name="Indicator Initiatives Review" sheetId="13" r:id="rId2"/>
    <sheet name="Specific Indicators Reviewed" sheetId="2" r:id="rId3"/>
  </sheets>
  <externalReferences>
    <externalReference r:id="rId4"/>
  </externalReferences>
  <definedNames>
    <definedName name="_xlnm._FilterDatabase" localSheetId="2" hidden="1">'Specific Indicators Reviewed'!$A$1:$L$29</definedName>
    <definedName name="Extent" localSheetId="0">[1]!Extent_Table[#Data]</definedName>
    <definedName name="Extent">[1]!Extent_Table[#Data]</definedName>
    <definedName name="_xlnm.Extract" localSheetId="2">'Specific Indicators Reviewed'!#REF!</definedName>
  </definedNames>
  <calcPr calcId="162913"/>
</workbook>
</file>

<file path=xl/calcChain.xml><?xml version="1.0" encoding="utf-8"?>
<calcChain xmlns="http://schemas.openxmlformats.org/spreadsheetml/2006/main">
  <c r="E85" i="2" l="1"/>
  <c r="E86" i="2"/>
  <c r="E87" i="2"/>
  <c r="E88" i="2"/>
  <c r="E89" i="2"/>
  <c r="E90" i="2"/>
  <c r="E91" i="2"/>
  <c r="E92" i="2"/>
  <c r="E93" i="2"/>
  <c r="E94" i="2"/>
  <c r="E95" i="2"/>
  <c r="E96" i="2"/>
  <c r="E97" i="2"/>
  <c r="E98" i="2"/>
  <c r="E99" i="2"/>
  <c r="E100" i="2"/>
  <c r="E101" i="2"/>
  <c r="E102" i="2"/>
  <c r="E103" i="2"/>
  <c r="E104" i="2"/>
  <c r="E105" i="2"/>
  <c r="E84" i="2"/>
  <c r="C49" i="2"/>
  <c r="C48" i="2"/>
  <c r="C47" i="2"/>
  <c r="C46" i="2"/>
  <c r="C45" i="2"/>
  <c r="C44" i="2"/>
  <c r="C43" i="2"/>
  <c r="U54" i="2" l="1"/>
  <c r="T54" i="2"/>
  <c r="U53" i="2"/>
  <c r="T53" i="2"/>
  <c r="U52" i="2"/>
  <c r="T52" i="2"/>
  <c r="U51" i="2"/>
  <c r="T51" i="2"/>
  <c r="U50" i="2"/>
  <c r="T50" i="2"/>
  <c r="T49" i="2"/>
  <c r="U49" i="2"/>
  <c r="U48" i="2"/>
  <c r="T48" i="2"/>
  <c r="U47" i="2"/>
  <c r="T47" i="2"/>
  <c r="U46" i="2"/>
  <c r="T46" i="2"/>
  <c r="U45" i="2"/>
  <c r="T45" i="2"/>
  <c r="R54" i="2"/>
  <c r="R46" i="2"/>
  <c r="R47" i="2"/>
  <c r="R48" i="2"/>
  <c r="R49" i="2"/>
  <c r="R50" i="2"/>
  <c r="R51" i="2"/>
  <c r="R52" i="2"/>
  <c r="R53" i="2"/>
  <c r="R45" i="2"/>
  <c r="P48" i="2"/>
  <c r="P49" i="2"/>
  <c r="P47" i="2"/>
  <c r="P43" i="2"/>
  <c r="P44" i="2"/>
  <c r="C50" i="2"/>
  <c r="S54" i="2" l="1"/>
  <c r="T55" i="2"/>
  <c r="U55" i="2"/>
  <c r="S45" i="2"/>
  <c r="S51" i="2"/>
  <c r="S48" i="2"/>
  <c r="S50" i="2"/>
  <c r="S53" i="2"/>
  <c r="S46" i="2"/>
  <c r="S49" i="2"/>
  <c r="S52" i="2"/>
  <c r="S47" i="2"/>
  <c r="S55" i="2" l="1"/>
  <c r="V49" i="2" s="1"/>
  <c r="V45" i="2"/>
  <c r="V46" i="2" l="1"/>
  <c r="V51" i="2"/>
  <c r="V54" i="2"/>
  <c r="V47" i="2"/>
  <c r="V50" i="2"/>
  <c r="V52" i="2"/>
  <c r="V48" i="2"/>
  <c r="V53" i="2"/>
  <c r="V55" i="2" l="1"/>
</calcChain>
</file>

<file path=xl/sharedStrings.xml><?xml version="1.0" encoding="utf-8"?>
<sst xmlns="http://schemas.openxmlformats.org/spreadsheetml/2006/main" count="625" uniqueCount="242">
  <si>
    <t>Data Needs and Availability</t>
  </si>
  <si>
    <t>SDG Target ID</t>
  </si>
  <si>
    <t>Weblink / Source</t>
  </si>
  <si>
    <t>Links to SDGs / SDG Targets (Any documents linking the indicator set to SDGs)</t>
  </si>
  <si>
    <t>Indicator ID (Country ID First)</t>
  </si>
  <si>
    <t>Link to SDG Target Indicators</t>
  </si>
  <si>
    <t>Link to other indicator Initiatives</t>
  </si>
  <si>
    <t>Introduction</t>
  </si>
  <si>
    <t>This project specifically focuses on the core and thematic accounts of the SEEA-EEA and those in the SEEA-CF that provide significant overlap. These comprise the following:</t>
  </si>
  <si>
    <t xml:space="preserve">• Ecosystem Services – Supply and Use (Physical and Monetary) Accounts. These accounts record the actual flows of services and goods from ecosystems to the economy in both physical and monetary terms. </t>
  </si>
  <si>
    <t>• Ecosystem Extent and Ecosystem Condition Accounts. These are the core biophysical accounts for measuring the stocks of ecosystem assets under the SEEA-EEA</t>
  </si>
  <si>
    <t xml:space="preserve">• The SEEA-CF Physical Asset Accounts. Those that align with relevant provisioning services (e.g., timber, water) are considered in the analysis as these will provide particular measures of ‘Stock’.  However, the potential alignment / overlap with the thematic accounts described above also need to be considered – especially with respect to the provision of water by ecosystems.    </t>
  </si>
  <si>
    <t>Workbook structure and instructions for completion</t>
  </si>
  <si>
    <t>National framework / Initiative</t>
  </si>
  <si>
    <t>Relevant SEEA Accounting Modules for the analysis</t>
  </si>
  <si>
    <t xml:space="preserve">The aim of this national indicators workbook is to develop a sustainable development indicator set based on SEEA Experimental Ecosystem Accounting (SEEA-EEA) modules and selected modules in the SEEA Central Framework (SEEA-CF). The four analytical objectives the spreadsheet will support are to identify:
</t>
  </si>
  <si>
    <t>Source of indicator methodology</t>
  </si>
  <si>
    <r>
      <t xml:space="preserve">Indicator Gaps:  </t>
    </r>
    <r>
      <rPr>
        <sz val="11"/>
        <color theme="1"/>
        <rFont val="Calibri"/>
        <family val="2"/>
        <scheme val="minor"/>
      </rPr>
      <t>The Indicators Gaps spreadsheet provides an opportunity to capture any stated gaps in indicators (e.g., in methodologies or data) from the initiatives reviewed. For example, several generic gaps in the list of specific indicators for the Aichi Targets are identified for Aichi Targets 10, 14 and 15.  It is important to capture this kind of information as it will help identify where the SEEA can, potentially, feed into future indicator development (e.g., in the context of the post 2020 agenda).  Where gaps are identified in indicator initiatives for generic or specific indicators, any metadata pertaining to that potential indicator should be captured via Columns A to F.  These generally reflect the same type of data as captured in the Specific Indicators Reviewed spreadsheet.  Columns G to J, also provide an option to evaluate these indicator gaps from a SEEA perspective via the same, broad, approach as described above.</t>
    </r>
  </si>
  <si>
    <r>
      <rPr>
        <b/>
        <sz val="11"/>
        <color theme="1"/>
        <rFont val="Calibri"/>
        <family val="2"/>
        <scheme val="minor"/>
      </rPr>
      <t>Specific Indicators Reviewed (OPTIONAL):</t>
    </r>
    <r>
      <rPr>
        <sz val="11"/>
        <color theme="1"/>
        <rFont val="Calibri"/>
        <family val="2"/>
        <scheme val="minor"/>
      </rPr>
      <t xml:space="preserve"> Columns N through to Column T provide the opportunity to undertake the analysis of indicators from a SEEA perspective in standardised manner.  These columns are identified in green and provide an opportunity for compilers of the spreadsheet to complete this assessment in a manner aligned with country plans.   A broad assessment on how the Specific Indicator could be aligned with the relevant SEEA module in terms of their potential to be integrated into the SEEA  (Column N) and / or generated using the SEEA  (Column O), together with a clear conclusion on potential alignment (Column P) should be provided based on expert judgement.  Each indicator should then be assigned a ‘Full’, ‘Partial’, or ‘None’ possibility for alignment using the drop down menu in Column Q.  This judgement should be based on consideration of the following factors:
a. Full: Where the SEEA has obvious potential to organise all, or most, of the data required to calculate the indicator or when the indicator clearly represents an individual accounting item of interest (e.g., an indicator of condition that could be directly integrated in an ecosystem condition account).
b. Partial: Where the SEEA could organise some of the information for calculating the indicator but:
i. there were more efficient / accepted means already in place (e.g., Red List);
ii. the indicator was derived from a statistical procedure to deal with missing data gaps (e.g., Living Planet Index); or, 
iii. the sub-indicator components the SEEA could inform on was not the significant barrier to calculating the indicator
c. None: where the identified accounts were not considered relevant to the data underpinning the indicator or the phenomena the indicator represents.  
Column R should be completed to provide an assessment of whether the indicator should be integrated into the SEEA (</t>
    </r>
    <r>
      <rPr>
        <b/>
        <i/>
        <sz val="11"/>
        <color theme="1"/>
        <rFont val="Calibri"/>
        <family val="2"/>
        <scheme val="minor"/>
      </rPr>
      <t>Input indicator</t>
    </r>
    <r>
      <rPr>
        <u/>
        <sz val="11"/>
        <color theme="1"/>
        <rFont val="Calibri"/>
        <family val="2"/>
        <scheme val="minor"/>
      </rPr>
      <t>)</t>
    </r>
    <r>
      <rPr>
        <sz val="11"/>
        <color theme="1"/>
        <rFont val="Calibri"/>
        <family val="2"/>
        <scheme val="minor"/>
      </rPr>
      <t xml:space="preserve"> or generated via the SEEA (</t>
    </r>
    <r>
      <rPr>
        <b/>
        <i/>
        <sz val="11"/>
        <color theme="1"/>
        <rFont val="Calibri"/>
        <family val="2"/>
        <scheme val="minor"/>
      </rPr>
      <t xml:space="preserve">Output </t>
    </r>
    <r>
      <rPr>
        <i/>
        <sz val="11"/>
        <color theme="1"/>
        <rFont val="Calibri"/>
        <family val="2"/>
        <scheme val="minor"/>
      </rPr>
      <t>indicator</t>
    </r>
    <r>
      <rPr>
        <sz val="11"/>
        <color theme="1"/>
        <rFont val="Calibri"/>
        <family val="2"/>
        <scheme val="minor"/>
      </rPr>
      <t>) via the drop down menu in each cell
Columns S and T should be populated with the SEEA accounting modules that are of most relevance to generating the indicator or for integration of the indicator.  These should be selected using the drop down menu for each cell.  Where only one SEEA account is considered relevant this should be selected in both Column S and T, this will allow the most useful relevant accounting modules to be identified.</t>
    </r>
  </si>
  <si>
    <t>Priority</t>
    <phoneticPr fontId="16" type="noConversion"/>
  </si>
  <si>
    <t>National framework / Initiative</t>
    <phoneticPr fontId="16" type="noConversion"/>
  </si>
  <si>
    <t>Source of indicators proposed</t>
    <phoneticPr fontId="16" type="noConversion"/>
  </si>
  <si>
    <t>Description of indicator set (number; what they report on; other characteristics)</t>
    <phoneticPr fontId="16" type="noConversion"/>
  </si>
  <si>
    <t>Specific Indicator</t>
    <phoneticPr fontId="16" type="noConversion"/>
  </si>
  <si>
    <t>Custodian Agency</t>
    <phoneticPr fontId="16" type="noConversion"/>
  </si>
  <si>
    <t xml:space="preserve">Operational Status (Available today = X; Experimental = E; Under Active development = Y) </t>
    <phoneticPr fontId="16" type="noConversion"/>
  </si>
  <si>
    <t>Methodology for Specific Indicator</t>
    <phoneticPr fontId="16" type="noConversion"/>
  </si>
  <si>
    <t>Frequency of collection</t>
    <phoneticPr fontId="16" type="noConversion"/>
  </si>
  <si>
    <t>Review of National Indicator Sets from a SEEA perspective</t>
    <phoneticPr fontId="16" type="noConversion"/>
  </si>
  <si>
    <t>Gross Ecosystem Product (GEP)</t>
    <phoneticPr fontId="16" type="noConversion"/>
  </si>
  <si>
    <t>Sandstorm prevention</t>
    <phoneticPr fontId="16" type="noConversion"/>
  </si>
  <si>
    <t>Water retention</t>
    <phoneticPr fontId="16" type="noConversion"/>
  </si>
  <si>
    <t>Soil retention</t>
    <phoneticPr fontId="16" type="noConversion"/>
  </si>
  <si>
    <t>Flood mitigation</t>
  </si>
  <si>
    <t>Air purification</t>
    <phoneticPr fontId="16" type="noConversion"/>
  </si>
  <si>
    <t>Water purification</t>
    <phoneticPr fontId="16" type="noConversion"/>
  </si>
  <si>
    <t>Carbon sequestration</t>
    <phoneticPr fontId="16" type="noConversion"/>
  </si>
  <si>
    <t>Climate regulation</t>
    <phoneticPr fontId="16" type="noConversion"/>
  </si>
  <si>
    <t>Agricultural /forestry department</t>
    <phoneticPr fontId="16" type="noConversion"/>
  </si>
  <si>
    <t>X</t>
    <phoneticPr fontId="16" type="noConversion"/>
  </si>
  <si>
    <t>E</t>
    <phoneticPr fontId="16" type="noConversion"/>
  </si>
  <si>
    <t>REWQ</t>
  </si>
  <si>
    <t>Evapotranspiration model</t>
  </si>
  <si>
    <t>Cultural services</t>
    <phoneticPr fontId="16" type="noConversion"/>
  </si>
  <si>
    <t>The amount of soil erosion reduced by the ecosystem (measured by the difference between the potential soil erosion and the actual soil erosion) is used as an indicator for evaluating the soil retention of the ecosystem. Use RUSLE equation to calculate the biophysical value of soil retention. Use Surrogate cost method (contaminant treatment cost, reservoir dredging cost) to calculate the monetary value.</t>
    <phoneticPr fontId="16" type="noConversion"/>
  </si>
  <si>
    <r>
      <t xml:space="preserve">1. Which national indicators can be directly integrated into the SEEA to support reporting on progress towards SDG Targets? (called </t>
    </r>
    <r>
      <rPr>
        <b/>
        <i/>
        <sz val="11"/>
        <color rgb="FF000000"/>
        <rFont val="Calibri"/>
        <family val="2"/>
        <scheme val="minor"/>
      </rPr>
      <t xml:space="preserve">Input </t>
    </r>
    <r>
      <rPr>
        <sz val="11"/>
        <color rgb="FF000000"/>
        <rFont val="Calibri"/>
        <family val="2"/>
        <scheme val="minor"/>
      </rPr>
      <t>indicators)</t>
    </r>
    <phoneticPr fontId="16" type="noConversion"/>
  </si>
  <si>
    <r>
      <t xml:space="preserve">2. Which national indicators have the potential to be generated using modules within the SEEA framework to support reporting on progress towards SDG Targets? (called </t>
    </r>
    <r>
      <rPr>
        <b/>
        <i/>
        <sz val="11"/>
        <color theme="1"/>
        <rFont val="Calibri"/>
        <family val="2"/>
        <scheme val="minor"/>
      </rPr>
      <t>Output</t>
    </r>
    <r>
      <rPr>
        <sz val="11"/>
        <color theme="1"/>
        <rFont val="Calibri"/>
        <family val="2"/>
        <scheme val="minor"/>
      </rPr>
      <t xml:space="preserve"> indicators)</t>
    </r>
    <phoneticPr fontId="16" type="noConversion"/>
  </si>
  <si>
    <t>3. What are the identified gaps in current indicator initiatives that could be filled using the SEEA and existing data (global and national)?</t>
    <phoneticPr fontId="16" type="noConversion"/>
  </si>
  <si>
    <t xml:space="preserve">4. Which national indicators supported by the SEEA and relevant to SDG Targets should be considered priorities for testing? 
</t>
    <phoneticPr fontId="16" type="noConversion"/>
  </si>
  <si>
    <t xml:space="preserve">• Thematic Biodiversity, Water, Carbon and Land Accounts. These are the thematic bio-physical accounts proposed in the SEEA-EEA. </t>
    <phoneticPr fontId="16" type="noConversion"/>
  </si>
  <si>
    <t xml:space="preserve">• The SEEA-CF Physical Flow (Supply and Use) Accounts. These are included in the analysis.  However, as these align with ecosystem provisioning services, every effort should be made to integrate these accounts with ecosystem service supply and use accounts to support ecosystem to economy analysis. </t>
    <phoneticPr fontId="16" type="noConversion"/>
  </si>
  <si>
    <t>It should be noted that the  SEEA-CF Physical Flow (Residuals)  and Environmental Expenditure Accounts (and any SEEA accounts beyond those listed above) are not considered to be within the scope of overlap with the SEEA-EEA considered by this analysis.</t>
    <phoneticPr fontId="16" type="noConversion"/>
  </si>
  <si>
    <r>
      <t xml:space="preserve">With a clearly defined set of accounting modules identified, the following sections set out a stepwise approach for assessing national indicator initiatives from a SEEA perspective and explicitly linking indicators to the above </t>
    </r>
    <r>
      <rPr>
        <b/>
        <sz val="11"/>
        <color theme="1"/>
        <rFont val="Calibri"/>
        <family val="2"/>
        <scheme val="minor"/>
      </rPr>
      <t>relevant accounting modules.</t>
    </r>
    <r>
      <rPr>
        <sz val="11"/>
        <color theme="1"/>
        <rFont val="Calibri"/>
        <family val="2"/>
        <scheme val="minor"/>
      </rPr>
      <t xml:space="preserve"> </t>
    </r>
    <phoneticPr fontId="16" type="noConversion"/>
  </si>
  <si>
    <t>This workbook template is based on a similar review for global indicators (specifically Appendix A and B of the  report provided under separate cover).  It is strongly recommended that this report is read in full prior to completing this worksheet as it provides essential context for the analysis this worksheet is intended to support.  In order to make the template more tangible to users it has been populated using two indicator initiatives for South Africa, thus providing an example of the compilation process.  The workbook is split into several spreadsheets, these should be filled in as described below.  New rows should be added to the spreadsheet tables as appropriate, once the spreadsheet are completed tables should be resized by selecting a cell within the table, clicking the Design Tab in the Ribbon and the Resize Table option in the top left of the screen (the process may be different in older versions of Excel):</t>
    <phoneticPr fontId="16" type="noConversion"/>
  </si>
  <si>
    <r>
      <rPr>
        <b/>
        <sz val="11"/>
        <color theme="1"/>
        <rFont val="Calibri"/>
        <family val="2"/>
        <scheme val="minor"/>
      </rPr>
      <t>Indicator Initiatives Reviewed:</t>
    </r>
    <r>
      <rPr>
        <sz val="11"/>
        <color theme="1"/>
        <rFont val="Calibri"/>
        <family val="2"/>
        <scheme val="minor"/>
      </rPr>
      <t xml:space="preserve"> This is the starting point for the analysis and provides the high level overview of national indicator initiatives (or sets) that should be considered for the analysis. These should reflect priorities established in country plans but also be relevant to the SDG Targets. </t>
    </r>
    <r>
      <rPr>
        <sz val="11"/>
        <color rgb="FFFF0000"/>
        <rFont val="Calibri"/>
        <family val="3"/>
        <charset val="134"/>
        <scheme val="minor"/>
      </rPr>
      <t xml:space="preserve">Column B captures the name of the indicator initiative / set.  Column C captures the document source for the indicator set, Column D provides a high level description of the set, Column E a web link to the document source, and, Column F any links to documents that link the indicators to the SDGs (e.g., crosswalks etc.).  </t>
    </r>
    <r>
      <rPr>
        <sz val="11"/>
        <color theme="1"/>
        <rFont val="Calibri"/>
        <family val="2"/>
        <scheme val="minor"/>
      </rPr>
      <t xml:space="preserve">
Once the above information has been compiled an assessment of priority (low, medium or high) should be made for each indicator set and populated in Column A. This assessment should reflect priorities established in country plans but the relevance of the indicator initiative to SDG Targets.  It is only the 'High Priority' sets that will be carried through to the full analysis. </t>
    </r>
    <phoneticPr fontId="16" type="noConversion"/>
  </si>
  <si>
    <r>
      <rPr>
        <b/>
        <sz val="11"/>
        <color theme="1"/>
        <rFont val="Calibri"/>
        <family val="2"/>
        <scheme val="minor"/>
      </rPr>
      <t xml:space="preserve">Specific Indicators Reviewed: </t>
    </r>
    <r>
      <rPr>
        <sz val="11"/>
        <color theme="1"/>
        <rFont val="Calibri"/>
        <family val="2"/>
        <scheme val="minor"/>
      </rPr>
      <t xml:space="preserve">This spreadsheet captures the  analysis of the individual specific indicators within the 'High Priority' indicator sets identified above.  The compiler may use expert judgement on which indicators should be captured in the spreadsheet where they are obviously not aligned with the SEEA accounting modules described above.  For instance, if the indicator related to the mobilisation of financial resources for environmental protection of the establishment of different types of environmental management plans it is unlikely to be aligned with any of the relevant accounting modules listed.  
The spreadsheet is structured to capture all the 'High Priority' initiatives within the same sheet.  Where this represents a large number of indicators it may be easier to copy the sheet and complete one spreadsheet per indicator initiative and label the tab accordingly.
</t>
    </r>
    <r>
      <rPr>
        <sz val="11"/>
        <color rgb="FFFF0000"/>
        <rFont val="Calibri"/>
        <family val="3"/>
        <charset val="134"/>
        <scheme val="minor"/>
      </rPr>
      <t>Column A should capture a unique ID for the specific indicator.</t>
    </r>
    <r>
      <rPr>
        <sz val="11"/>
        <color theme="1"/>
        <rFont val="Calibri"/>
        <family val="2"/>
        <scheme val="minor"/>
      </rPr>
      <t xml:space="preserve">  This should comprise of a country identifier - an indictor initiative identifier - a specific indicator identifier.  See the South African example of this.   
</t>
    </r>
    <r>
      <rPr>
        <sz val="11"/>
        <color rgb="FFFF0000"/>
        <rFont val="Calibri"/>
        <family val="3"/>
        <charset val="134"/>
        <scheme val="minor"/>
      </rPr>
      <t xml:space="preserve">Columns B through to Column I capture available metadata (as indicated) on the specific indicator.  
</t>
    </r>
    <r>
      <rPr>
        <sz val="11"/>
        <color theme="1"/>
        <rFont val="Calibri"/>
        <family val="2"/>
        <scheme val="minor"/>
      </rPr>
      <t xml:space="preserve">
Columns J through to Column M capture any overlap with other indicator initiatives.  Specifically, Column J should be completed of the national indicator represents a specific SDG Target Indicator and Column K if it represents a specific Aichi Target indicator.  Column N should be completed when the specific indicator is more broadly relevant to the SDG Targets.  Column M should be completed if the specific indicator is relevant to other indicator initiatives or reporting requirements (e.g., for the UNFCCC).</t>
    </r>
    <phoneticPr fontId="16" type="noConversion"/>
  </si>
  <si>
    <t>http://www.mee.gov.cn/gkml/hbb/bgg/201511/W020151126550511267548.pdf</t>
    <phoneticPr fontId="16" type="noConversion"/>
  </si>
  <si>
    <t>http://www.gov.cn/zwgk/2011-06/08/content_1879180.htm</t>
    <phoneticPr fontId="16" type="noConversion"/>
  </si>
  <si>
    <t>http://www.gov.cn/xinwen/2017-09/06/content_5222928.htm</t>
    <phoneticPr fontId="16" type="noConversion"/>
  </si>
  <si>
    <t>http://www.gov.cn/xinwen/2016-12/22/5151575/files/72d0685c67a74e2b844629917707e652.pdf</t>
    <phoneticPr fontId="16" type="noConversion"/>
  </si>
  <si>
    <t>https://www.cnis.ac.cn/ynbm/zhfy/bzyjzq/gbyjzq/202010/t20201012_50375.html</t>
    <phoneticPr fontId="16" type="noConversion"/>
  </si>
  <si>
    <t>http://www.mee.gov.cn/ywdt/hjywnews/201606/t20160624_355929.shtml</t>
    <phoneticPr fontId="16" type="noConversion"/>
  </si>
  <si>
    <t>http://www.gov.cn/zhengce/content/2015-11/17/content_10313.htm</t>
    <phoneticPr fontId="16" type="noConversion"/>
  </si>
  <si>
    <t>http://www.mee.gov.cn/gkml/hbb/bgt/201707/W020170728397753220005.pdf</t>
    <phoneticPr fontId="16" type="noConversion"/>
  </si>
  <si>
    <t>http://www.mee.gov.cn/gkml/zj/wj/200910/W020111122568782937371.pdf</t>
    <phoneticPr fontId="16" type="noConversion"/>
  </si>
  <si>
    <t>Ecosystem Survey and Assessment</t>
    <phoneticPr fontId="16" type="noConversion"/>
  </si>
  <si>
    <t xml:space="preserve">Ecological Transfer Payment </t>
    <phoneticPr fontId="16" type="noConversion"/>
  </si>
  <si>
    <t>Ecological Protection Redline</t>
    <phoneticPr fontId="16" type="noConversion"/>
  </si>
  <si>
    <t>http://www.mee.gov.cn/ywgz/fgbz/bz/bzwb/dqhjbh/dqhjzlbz/201203/W020120410330232398521.pdf</t>
    <phoneticPr fontId="16" type="noConversion"/>
  </si>
  <si>
    <t>http://www.mee.gov.cn/ywgz/fgbz/bz/bzwb/shjbh/shjzlbz/200206/W020061027509896672057.pdf</t>
    <phoneticPr fontId="16" type="noConversion"/>
  </si>
  <si>
    <t>Ambient air quality standards</t>
    <phoneticPr fontId="16" type="noConversion"/>
  </si>
  <si>
    <t>http://www.gov.cn/xinwen/2016-12/22/5151575/files/29be703efc974c1381fbe641a6d6524b.pdf</t>
    <phoneticPr fontId="16" type="noConversion"/>
  </si>
  <si>
    <r>
      <t>Ministry</t>
    </r>
    <r>
      <rPr>
        <sz val="10"/>
        <color rgb="FF000000"/>
        <rFont val="Arial"/>
        <family val="2"/>
      </rPr>
      <t xml:space="preserve"> of Ecology and Environment and Chinese Academy of Sciences</t>
    </r>
    <phoneticPr fontId="16" type="noConversion"/>
  </si>
  <si>
    <t xml:space="preserve">Ministry of Ecology and Environment </t>
  </si>
  <si>
    <r>
      <t>State</t>
    </r>
    <r>
      <rPr>
        <sz val="10"/>
        <color rgb="FF000000"/>
        <rFont val="Arial"/>
        <family val="2"/>
      </rPr>
      <t xml:space="preserve"> Council</t>
    </r>
    <phoneticPr fontId="16" type="noConversion"/>
  </si>
  <si>
    <t>Ministry of Ecology and Environment and National Development and Reform Commission</t>
    <phoneticPr fontId="16" type="noConversion"/>
  </si>
  <si>
    <r>
      <t>S</t>
    </r>
    <r>
      <rPr>
        <sz val="10"/>
        <color rgb="FF000000"/>
        <rFont val="Arial"/>
        <family val="2"/>
      </rPr>
      <t>tandardization Administration</t>
    </r>
    <phoneticPr fontId="16" type="noConversion"/>
  </si>
  <si>
    <t>National Development and Reform Commission and National Bureau of Statistics and Ministry of Ecology and Environment  and  Organization Department of the Central Committee of the CPC</t>
  </si>
  <si>
    <t>National Development and Reform Commission and National Bureau of Statistics and Ministry of Ecology and Environment  and  Organization Department of the Central Committee of the CPC</t>
    <phoneticPr fontId="16" type="noConversion"/>
  </si>
  <si>
    <t>Environmental quality standards for surface water</t>
    <phoneticPr fontId="16" type="noConversion"/>
  </si>
  <si>
    <t>Ministry of Ecology and Environment and State Adiministration for Market Regulation</t>
    <phoneticPr fontId="16" type="noConversion"/>
  </si>
  <si>
    <t>Ministry of Finance and National Development and Reform Commission</t>
    <phoneticPr fontId="16" type="noConversion"/>
  </si>
  <si>
    <t>High</t>
    <phoneticPr fontId="16" type="noConversion"/>
  </si>
  <si>
    <t>Medium</t>
    <phoneticPr fontId="16" type="noConversion"/>
  </si>
  <si>
    <t>Aichi Target Indicator ID</t>
    <phoneticPr fontId="16" type="noConversion"/>
  </si>
  <si>
    <t>Ecosystem Survey and Assessment reported the current status and trends in ecosystem patterns, ecosystem quality, ecosystem services, and ecological problems. The ecosystem services of interest were: (1) food production, (2) carbon sequestration, (3) soil retention, (4) sandstorm prevention, (5) water retention, (6) flood mitigation, and (7) provision of habitat for biodiversity</t>
    <phoneticPr fontId="16" type="noConversion"/>
  </si>
  <si>
    <t xml:space="preserve">The aim is to establish four development zones for different functions (i.e. urbanization/industrialization, agriculture, and ecological functions): (1) optimal development, (2) targeted development, (3) restricted development, and (4) no development. The restricted development zones are divided into agricultural and EFZs, and no development zones encompass nature reserves and EFZs. </t>
    <phoneticPr fontId="16" type="noConversion"/>
  </si>
  <si>
    <t>63 KEFZs selected from EFZs were identified as crucial areas to ensure provision of ecosystem services. The KEFZs were focused on five ecosystem services: (1) water retention; (2) biodiversity protection; (3) soil retention; (4) sandstorm prevention; (5) flood mitigation</t>
    <phoneticPr fontId="16" type="noConversion"/>
  </si>
  <si>
    <t>The ecological protection redline refers to the area that has special important ecological functions and must be strictly protected in the ecological space. It is the bottom line and lifeline of safeguarding and maintaining the national ecological security, and usually includes areas with important water retention, biodiversity conservation and soil retention, sand fixation, coastal ecological stability and other services of ecological function of important areas, as well as soil and water loss, desertification, rocky desertification, salinization and other eco-sensitive and vulnerable areas.</t>
    <phoneticPr fontId="16" type="noConversion"/>
  </si>
  <si>
    <t xml:space="preserve">GEP accounting is the valuation of final ecosystem goods and services in monetary terms. The total economic value of final ecosystem goods and services is based on the physical quantities of final ecosystem goods and services, and the GEP of a specific country or region can be calculated as follows: GEP = EPV + ERV + ECV , where GEP indicates gross ecosystem product, EPV indicates the value of ecosystem provisioning services, ERV indicates the value of ecosystem regulating services, and ECV indicates the value of ecosystem cultural services. The accounting of provisioning services shall include agricultural products, forestry products, husbandry products, fishery products, water resources, and green energy. Accounting of regulating services shall include the accounting of water retention, soil retention, sandstorm prevention, flood mitigation, carbon sequestration, oxygen release, air quality maintenance, water purification and waste treatment, climate regulation, and biological control. Accounting of cultural services shall include the accounting of natural landscape and recreational areas. </t>
    <phoneticPr fontId="16" type="noConversion"/>
  </si>
  <si>
    <r>
      <t>The balance sheet of natural resource is a new kind of resource management method which was proposed in the Third Plenary Session of Chinese eighteenth CPC Central Committee. The purposes are, on the one hand, getting a clear picture of China’s “resource assets” so as to comprehensively and systematically understand China’s stock of natural resources and its variation, and on the other hand, establishing a natural resource balance sheet-based off-office audit system for leading cadres so as to build an accountability mechanism for ecological protection.</t>
    </r>
    <r>
      <rPr>
        <sz val="10"/>
        <color rgb="FF000000"/>
        <rFont val="Arial"/>
        <family val="2"/>
      </rPr>
      <t xml:space="preserve"> The content is to first calculate natural resources with important ecological functions according to the actual needs of natural resource protection and control, mainly includes land resources, forest resources and water resources.</t>
    </r>
    <phoneticPr fontId="16" type="noConversion"/>
  </si>
  <si>
    <t>In order to incorporate ecological benefits into the social and economic assessment system, the central government has included the "Evaluation and assessment methods of ecological civilization construction goals" in the key points of reform work and the formulation of internal party regulations. In accordance with the requirements of the Measures, the National Development and Reform Commission, the National Bureau of Statistics, the Ministry of Environmental Protection, the Central Organization Department and other departments have formulated and issued the "Green Development Index System" and the "Assessment Target System for Ecological Civilization Construction" to evaluate the development of ecological civilization construction. "Assessment Target System for Ecological Civilization Construction" includes 23 indicators.</t>
    <phoneticPr fontId="16" type="noConversion"/>
  </si>
  <si>
    <t>In order to incorporate ecological benefits into the social and economic assessment system, the central government has included the "Evaluation and assessment methods of ecological civilization construction goals" in the key points of reform work and the formulation of internal party regulations. In accordance with the requirements of the Measures, the National Development and Reform Commission, the National Bureau of Statistics, the Ministry of Environmental Protection, the Central Organization Department and other departments have formulated and issued the "Green Development Index System" and the "Assessment Target System for Ecological Civilization Construction" to evaluate the development of ecological civilization construction. "Assessment Target System for Ecological Civilization Construction" includes 56 indicators.</t>
    <phoneticPr fontId="16" type="noConversion"/>
  </si>
  <si>
    <t>In order to prevent water pollution and protect the quality of surface water, Ministry of Ecology and Environment and State Adiministration for Market Regulation have established standards. The standard includes 109 indicators, including 24 basic items of surface water environmental quality standards, 5 supplementary items for centralized domestic and drinking water surface water sources, and 80 specific items for centralized domestic and drinking water surface water sources.</t>
    <phoneticPr fontId="16" type="noConversion"/>
  </si>
  <si>
    <t>In order to prevent air pollution and keep health of people, Ministry of Ecology and Environment and State Adiministration for Market Regulation have established standards. The standard includes 10 indicators, including 6 basic items of ambient air pollutants and 4 other items of ambient air pollutants.</t>
    <phoneticPr fontId="16" type="noConversion"/>
  </si>
  <si>
    <t>In order to ensure that key ecological function areas give full play to functions such as water retention, soil retention, sand fixation and biodiversity conservation, since 2008, the central government has established policy called ecological transfer payments, transfer payments to the county as a unit.</t>
    <phoneticPr fontId="16" type="noConversion"/>
  </si>
  <si>
    <t>ecosystem patterns</t>
    <phoneticPr fontId="16" type="noConversion"/>
  </si>
  <si>
    <t>ecosystem quality</t>
    <phoneticPr fontId="16" type="noConversion"/>
  </si>
  <si>
    <t>carbon sequestration</t>
    <phoneticPr fontId="16" type="noConversion"/>
  </si>
  <si>
    <t>soil retention</t>
    <phoneticPr fontId="16" type="noConversion"/>
  </si>
  <si>
    <t>sandstorm prevention</t>
    <phoneticPr fontId="16" type="noConversion"/>
  </si>
  <si>
    <t>water retention</t>
    <phoneticPr fontId="16" type="noConversion"/>
  </si>
  <si>
    <t>flood mitigation</t>
    <phoneticPr fontId="16" type="noConversion"/>
  </si>
  <si>
    <t>provision of habitat for biodiversity</t>
    <phoneticPr fontId="16" type="noConversion"/>
  </si>
  <si>
    <t>X</t>
    <phoneticPr fontId="16" type="noConversion"/>
  </si>
  <si>
    <t xml:space="preserve">According to regional ecology system pattern, ecological sensitivity and spatial distribution of ecological service function, the area is divided into different Ecological Function Zones (EFZs). EFZs aim to protect/enhance critical ecosystem areas at the landscape-level from industrialization and urbanization to ensure the delivery of essential ecosystem services for current and future generations. The “National Ecological Function Zoning” released by the Ministry of Environmental Protection and the Chinese Academy of Sciences in 2008 played an important role in ecological protection. The newly revised “National Ecological Functional Zoning” in 2015 includes three major categories, nine types and 242 ecological function zones, including ecological regulation services such as water retention, soil retention, sand fixation, biodiversity conservation and flood mitigation, provisioning services such as agricultural products and forest products, metropolitan groups and key urban and town groups, and 63 key ecological function areas that are of great significance to the protection of national ecological security.
</t>
    <phoneticPr fontId="16" type="noConversion"/>
  </si>
  <si>
    <t xml:space="preserve">ecological sensitivity </t>
  </si>
  <si>
    <t>MEE</t>
    <phoneticPr fontId="16" type="noConversion"/>
  </si>
  <si>
    <t>NBS</t>
    <phoneticPr fontId="16" type="noConversion"/>
  </si>
  <si>
    <t>food production</t>
    <phoneticPr fontId="16" type="noConversion"/>
  </si>
  <si>
    <t>Use RUSLE equation to calculate the biophysical value of soil retention.</t>
  </si>
  <si>
    <t>REWQ model</t>
    <phoneticPr fontId="16" type="noConversion"/>
  </si>
  <si>
    <t>Statistical data</t>
    <phoneticPr fontId="16" type="noConversion"/>
  </si>
  <si>
    <t>Evaluate the ecosystem quality by relative biomass density, fractional vegetation coverage, and water quality for different ecosystem.</t>
    <phoneticPr fontId="16" type="noConversion"/>
  </si>
  <si>
    <t>RS data</t>
    <phoneticPr fontId="16" type="noConversion"/>
  </si>
  <si>
    <t>Monitoring data</t>
    <phoneticPr fontId="16" type="noConversion"/>
  </si>
  <si>
    <t>importance of ecosystem services</t>
    <phoneticPr fontId="16" type="noConversion"/>
  </si>
  <si>
    <t>Habitat mapping process using a simplified conceptual model and applied at the county level</t>
    <phoneticPr fontId="16" type="noConversion"/>
  </si>
  <si>
    <t>We used a 3km x 3km resolution DEM and a population raster as input datasets into the flow length tool in ArcGIS 10.0 to accumulative population along the flow path of each cell from downstream to upstream within China. Then, the biophysical supply of each ES was multiplied by this total population to quantify the importance of each grid cell, considering both service production and number of beneficiaries.</t>
    <phoneticPr fontId="16" type="noConversion"/>
  </si>
  <si>
    <t>available</t>
    <phoneticPr fontId="16" type="noConversion"/>
  </si>
  <si>
    <t>NDRC</t>
    <phoneticPr fontId="16" type="noConversion"/>
  </si>
  <si>
    <t>Standard of 109 pollutants density</t>
    <phoneticPr fontId="16" type="noConversion"/>
  </si>
  <si>
    <t>Standard of 10 pollutants density</t>
    <phoneticPr fontId="16" type="noConversion"/>
  </si>
  <si>
    <t>every year</t>
    <phoneticPr fontId="16" type="noConversion"/>
  </si>
  <si>
    <t>SEEA-CF ecosystem extent</t>
    <phoneticPr fontId="16" type="noConversion"/>
  </si>
  <si>
    <t>SEEA-CF ecosystem condition</t>
    <phoneticPr fontId="16" type="noConversion"/>
  </si>
  <si>
    <t>SEEA-EEA</t>
    <phoneticPr fontId="16" type="noConversion"/>
  </si>
  <si>
    <t>SEEA-CF, SEEA-EEA</t>
    <phoneticPr fontId="16" type="noConversion"/>
  </si>
  <si>
    <t>National Ecological Function Zoning</t>
  </si>
  <si>
    <t>Notes - How to align with selected SEEA Accounts</t>
  </si>
  <si>
    <t>Output</t>
  </si>
  <si>
    <t>Land Cover / Use / Ecosystem Extent</t>
  </si>
  <si>
    <t>Ecosystem Condition</t>
  </si>
  <si>
    <t>Protected Area Accounts</t>
  </si>
  <si>
    <t>SEEA Water</t>
  </si>
  <si>
    <t>SEEA CF Energy Accounts</t>
  </si>
  <si>
    <t>SEEA CF Asset</t>
  </si>
  <si>
    <t>Carbon</t>
  </si>
  <si>
    <t>Ecosystem Services</t>
  </si>
  <si>
    <t>Biodiversity</t>
  </si>
  <si>
    <t>Full</t>
  </si>
  <si>
    <t>Partial</t>
  </si>
  <si>
    <t>None</t>
  </si>
  <si>
    <t>SEEA CF Flow</t>
  </si>
  <si>
    <t>Relevant metrics can be calculated directly from the Ecosystem Condition account by Ecosystem Type</t>
  </si>
  <si>
    <t>Sand storm prevention is a regulating ecosystem services</t>
  </si>
  <si>
    <t>flood mitigation is a regulating ecosystem services</t>
  </si>
  <si>
    <t>water retention is a physical characteristic of ecosystem condition</t>
  </si>
  <si>
    <t>Air purification is a regulating ecosystem services</t>
  </si>
  <si>
    <t>Water purification is a regulating ecosystem services</t>
  </si>
  <si>
    <t>Climate regulation is a regulating ecosystem services</t>
  </si>
  <si>
    <t>Cultural ecosystem services are a key concern of the SEEA Ecosystem Services accounts</t>
  </si>
  <si>
    <t>This information could be obtained from the SEEA CF Environmental Expenditure Accounts</t>
  </si>
  <si>
    <t>These indicators could be organised and obtained via the Ecosystem Condition Accounts for surface water ecosystems</t>
  </si>
  <si>
    <t>This is likely to be a relevant indicator for Urban Ecosystem Condition (Chemical characteristics)</t>
  </si>
  <si>
    <t>These indicators could be organised and obtained via the Ecosystem Condition Accounts for urban ecosystems</t>
  </si>
  <si>
    <t>Number of indicators</t>
  </si>
  <si>
    <t>Type of indicators</t>
  </si>
  <si>
    <t>Input</t>
  </si>
  <si>
    <t>Split between full and none possibilities for alignment</t>
  </si>
  <si>
    <t>Relevant Accounts for All Indicators that are Full Possibilities for Alignment with the SEEA</t>
  </si>
  <si>
    <t>Average</t>
  </si>
  <si>
    <t>Account 1</t>
  </si>
  <si>
    <t>Account 2</t>
  </si>
  <si>
    <t>Average as a percentage</t>
  </si>
  <si>
    <t>Total</t>
  </si>
  <si>
    <t>Ecosystem Survey and Assessment</t>
  </si>
  <si>
    <t>Key Ecological Function Zones</t>
  </si>
  <si>
    <t>Major Function Oriented Zoning</t>
  </si>
  <si>
    <t>Ecological Protection Redline</t>
  </si>
  <si>
    <t>Balance sheet of natural resource</t>
  </si>
  <si>
    <t>Gross Ecosystem Product (GEP)</t>
  </si>
  <si>
    <t>Assessment target system for ecological civilization construction</t>
  </si>
  <si>
    <t>Green Development Index System</t>
  </si>
  <si>
    <t>Environmental quality standards for surface water</t>
  </si>
  <si>
    <t>Ambient air quality standards</t>
  </si>
  <si>
    <t xml:space="preserve">Ecological Transfer Payment </t>
  </si>
  <si>
    <t>UNEP-WCMC Assessment - How to align with selected SEEA Accounts (Generated using SEEA)</t>
  </si>
  <si>
    <t>UNEP-WCMC Assessment - Conclusions on alignment with selected SEEA Accounts</t>
  </si>
  <si>
    <t>UNEP-WCMC Assessment - Possibilities for alignment under this Project (Full, Partial, None)</t>
  </si>
  <si>
    <t>UNEP-WCMC Assessment - Relevant Accounts</t>
  </si>
  <si>
    <t>UNEP-WCMC Assessment - Relevant Accounts 2</t>
  </si>
  <si>
    <t>CHN_1</t>
  </si>
  <si>
    <t>CHN_2</t>
  </si>
  <si>
    <t>CHN_3</t>
  </si>
  <si>
    <t>CHN_4</t>
  </si>
  <si>
    <t>CHN_5</t>
  </si>
  <si>
    <t>CHN_6</t>
  </si>
  <si>
    <t>CHN_7</t>
  </si>
  <si>
    <t>CHN_8</t>
  </si>
  <si>
    <t>CHN_9</t>
  </si>
  <si>
    <t>CHN_10</t>
  </si>
  <si>
    <t>CHN_11</t>
  </si>
  <si>
    <t>CHN_12</t>
  </si>
  <si>
    <t>CHN_13</t>
  </si>
  <si>
    <t>CHN_14</t>
  </si>
  <si>
    <t>CHN_15</t>
  </si>
  <si>
    <t>CHN_16</t>
  </si>
  <si>
    <t>CHN_17</t>
  </si>
  <si>
    <t>CHN_18</t>
  </si>
  <si>
    <t>CHN_19</t>
  </si>
  <si>
    <t>CHN_20</t>
  </si>
  <si>
    <t>CHN_21</t>
  </si>
  <si>
    <t>CHN_22</t>
  </si>
  <si>
    <t>CHN_23</t>
  </si>
  <si>
    <t>CHN_24</t>
  </si>
  <si>
    <t>CHN_25</t>
  </si>
  <si>
    <t>CHN_26</t>
  </si>
  <si>
    <t>CHN_27</t>
  </si>
  <si>
    <t>CHN_28</t>
  </si>
  <si>
    <t>UNEP-WCMC Assessment - Input / Output Indicator</t>
  </si>
  <si>
    <t xml:space="preserve">This data is aligned with information contained within the Ecosystem Extent Account.  </t>
  </si>
  <si>
    <t>Metrics on the actual configurations of ecosystems would need to be determined via supplementary analysis</t>
  </si>
  <si>
    <t>This data is typical for that that would be organised within the Ecosystem Condition Account</t>
  </si>
  <si>
    <t>Food production is a provisioning Ecosystem Service</t>
  </si>
  <si>
    <t>These indicators can be recovered directly from the Ecosystem Services Accounts.  It will also be recorded in SEEA CF Physical Flow Accounts.  These two accounts are considered essentially the same for this ecosystem service</t>
  </si>
  <si>
    <t>Carbon sequestration mechanism model to   calculate the biophysical value</t>
  </si>
  <si>
    <t>This information could be obtained from an Ecosystem Services account or organised within a system of thematic accounting for carbon.</t>
  </si>
  <si>
    <t>These indicators could be organised via ecosystem services accounts or a thematic, carbon accounting, approach</t>
  </si>
  <si>
    <t>Soil retention is a regulating ecosystem services</t>
  </si>
  <si>
    <t>These indicators could be obtained from a  suitable structured Ecosystem Services Account</t>
  </si>
  <si>
    <t xml:space="preserve">Ecosystem water retention is the difference between precipitation input and storm water runoff and ecosystem water consumption. Use Water Balance Equation to calculate the biophysical value of water retention. </t>
  </si>
  <si>
    <t>These indicators could be obtained from a  suitable structured Ecosystem Condition Account</t>
  </si>
  <si>
    <t xml:space="preserve">Use Water storage model to calculate the biophysical value of lake flood mitigation. Use Water Balance Equation to calculate the biophysical value of vegetation flood mitigation. </t>
  </si>
  <si>
    <t>This would likely focus on using a combination of ecosystem extent and condition accounting information to infer the extent of suitable habitat for species of interest</t>
  </si>
  <si>
    <t>This is the type of analysis the would be envisaged under thematic accounting for biodiversity</t>
  </si>
  <si>
    <t>Use the spatial analysis function of GIS to multiply the sensitivity distribution maps of each single factor to obtain the soil erosion sensitivity, land desertification sensitivity, rocky desertification sensitivity, and salinization land desertification sensitivity level distribution map of the assessment area.</t>
  </si>
  <si>
    <t>It is unclear if these 'sensitivity' indicators ca really be completely linked to ecosystem condition characteristics.  Sensitivity is also likely to be driven by forecasts of where pressures from climate change and intensity of land use are likely to build.</t>
  </si>
  <si>
    <t>Whilst the SEEA can organise information relevant to these indicators, it will not have all the information required to make the sensitivity assessment</t>
  </si>
  <si>
    <t>The ecosystem services accounts highlight the relationships between ecosystems as suppliers and the people / economic units that are using them.  Hence, importance for different sectors and social groups can be revealed</t>
  </si>
  <si>
    <t>Relevant metrics for these indicators could be calculated directly fro the Ecosystem services accounts</t>
  </si>
  <si>
    <t>Provisioning services</t>
  </si>
  <si>
    <t>Provisioning ecosystem services include agricultural products, forestry products, husbandry products, fishery products, water resources, and green energy. Collect the statistical yield data and market price of these products.</t>
  </si>
  <si>
    <t>Ecosystem water retention is the difference between precipitation input and storm water runoff and ecosystem water consumption. Use Water Balance Equation to calculate the biophysical value of water retention. Use the shadow engineering method to calculate the monetary value of water retention.</t>
  </si>
  <si>
    <t>Use Water storage model to calculate the biophysical value of lake flood mitigation. Use Water Balance Equation to calculate the biophysical value of vegetation flood mitigation. Use Surrogate cost method (Reservoir or sponge city construction cost) to calculate the monetary value.</t>
  </si>
  <si>
    <t>Contamination purification model. Calculated the biophysical value based on the ability of various ecosystems to purify air pollutants. Use Surrogate cost method (Industrial governance air pollution costs) to calculate the monetary value.</t>
  </si>
  <si>
    <t>Contamination purification model. Calculated the biophysical value based on the ability of water ecosystems to purify water pollutants. Use Surrogate cost method (Water pollution control cost) to calculate the monetary value.</t>
  </si>
  <si>
    <t>Carbon sequestration mechanism model to   calculate the biophysical value. Use Surrogate cost method Afforestation cost) or market price to calculate the monetary value.</t>
  </si>
  <si>
    <t>Calculating Eco-tourism value by travel cost method</t>
  </si>
  <si>
    <t>Information on pollutant concentrations would be a key chemical Ecosystem Condition Indicator for freshwater and marine ecosystems</t>
  </si>
  <si>
    <t>The Environmental Expenditure accounts are considered outside of the scope of this analysis</t>
  </si>
  <si>
    <t>Indicator Initiative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</si>
</sst>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Calibri"/>
      <family val="2"/>
      <scheme val="minor"/>
    </font>
    <font>
      <b/>
      <sz val="11"/>
      <color theme="1"/>
      <name val="Calibri"/>
      <family val="2"/>
      <scheme val="minor"/>
    </font>
    <font>
      <sz val="10"/>
      <color rgb="FF000000"/>
      <name val="Arial"/>
      <family val="2"/>
    </font>
    <font>
      <sz val="10"/>
      <color rgb="FF000000"/>
      <name val="Arial"/>
      <family val="2"/>
    </font>
    <font>
      <b/>
      <sz val="10"/>
      <name val="Arial"/>
      <family val="2"/>
    </font>
    <font>
      <u/>
      <sz val="10"/>
      <color theme="10"/>
      <name val="Arial"/>
      <family val="2"/>
    </font>
    <font>
      <sz val="12"/>
      <color theme="1"/>
      <name val="Calibri"/>
      <family val="2"/>
      <scheme val="minor"/>
    </font>
    <font>
      <sz val="14"/>
      <color theme="1"/>
      <name val="Calibri"/>
      <family val="2"/>
      <scheme val="minor"/>
    </font>
    <font>
      <b/>
      <u/>
      <sz val="14"/>
      <color theme="1"/>
      <name val="Calibri"/>
      <family val="2"/>
      <scheme val="minor"/>
    </font>
    <font>
      <b/>
      <u/>
      <sz val="11"/>
      <color theme="1"/>
      <name val="Calibri"/>
      <family val="2"/>
      <scheme val="minor"/>
    </font>
    <font>
      <b/>
      <i/>
      <sz val="11"/>
      <color theme="1"/>
      <name val="Calibri"/>
      <family val="2"/>
      <scheme val="minor"/>
    </font>
    <font>
      <i/>
      <sz val="11"/>
      <color theme="1"/>
      <name val="Calibri"/>
      <family val="2"/>
      <scheme val="minor"/>
    </font>
    <font>
      <u/>
      <sz val="11"/>
      <color theme="1"/>
      <name val="Calibri"/>
      <family val="2"/>
      <scheme val="minor"/>
    </font>
    <font>
      <b/>
      <u/>
      <sz val="11"/>
      <color rgb="FF000000"/>
      <name val="Calibri"/>
      <family val="2"/>
      <scheme val="minor"/>
    </font>
    <font>
      <sz val="11"/>
      <color rgb="FF000000"/>
      <name val="Calibri"/>
      <family val="2"/>
      <scheme val="minor"/>
    </font>
    <font>
      <b/>
      <i/>
      <sz val="11"/>
      <color rgb="FF000000"/>
      <name val="Calibri"/>
      <family val="2"/>
      <scheme val="minor"/>
    </font>
    <font>
      <sz val="9"/>
      <name val="Calibri"/>
      <family val="3"/>
      <charset val="134"/>
      <scheme val="minor"/>
    </font>
    <font>
      <sz val="11"/>
      <color rgb="FFFF0000"/>
      <name val="Calibri"/>
      <family val="3"/>
      <charset val="134"/>
      <scheme val="minor"/>
    </font>
    <font>
      <sz val="10"/>
      <color rgb="FF000000"/>
      <name val="Arial"/>
      <family val="2"/>
    </font>
    <font>
      <u/>
      <sz val="11"/>
      <color theme="10"/>
      <name val="Calibri"/>
      <family val="2"/>
      <scheme val="minor"/>
    </font>
    <font>
      <b/>
      <sz val="12"/>
      <color theme="1"/>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6" tint="0.79998168889431442"/>
        <bgColor indexed="64"/>
      </patternFill>
    </fill>
    <fill>
      <patternFill patternType="solid">
        <fgColor theme="4" tint="0.79998168889431442"/>
        <bgColor theme="4" tint="0.79998168889431442"/>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theme="4" tint="0.39997558519241921"/>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theme="4" tint="0.39997558519241921"/>
      </bottom>
      <diagonal/>
    </border>
  </borders>
  <cellStyleXfs count="4">
    <xf numFmtId="0" fontId="0" fillId="0" borderId="0"/>
    <xf numFmtId="0" fontId="2" fillId="0" borderId="0"/>
    <xf numFmtId="0" fontId="5" fillId="0" borderId="0" applyNumberFormat="0" applyFill="0" applyBorder="0" applyAlignment="0" applyProtection="0"/>
    <xf numFmtId="0" fontId="19" fillId="0" borderId="0" applyNumberFormat="0" applyFill="0" applyBorder="0" applyAlignment="0" applyProtection="0"/>
  </cellStyleXfs>
  <cellXfs count="84">
    <xf numFmtId="0" fontId="0" fillId="0" borderId="0" xfId="0"/>
    <xf numFmtId="0" fontId="4" fillId="0" borderId="0" xfId="1" applyFont="1" applyAlignment="1">
      <alignment vertical="top" wrapText="1"/>
    </xf>
    <xf numFmtId="0" fontId="4" fillId="0" borderId="5" xfId="1" applyNumberFormat="1" applyFont="1" applyFill="1" applyBorder="1" applyAlignment="1">
      <alignment vertical="top" wrapText="1"/>
    </xf>
    <xf numFmtId="0" fontId="3" fillId="0" borderId="4" xfId="1" applyNumberFormat="1" applyFont="1" applyFill="1" applyBorder="1" applyAlignment="1">
      <alignment vertical="top" wrapText="1"/>
    </xf>
    <xf numFmtId="0" fontId="2" fillId="0" borderId="1" xfId="1" applyNumberFormat="1" applyFont="1" applyFill="1" applyBorder="1" applyAlignment="1">
      <alignment vertical="top" wrapText="1"/>
    </xf>
    <xf numFmtId="0" fontId="2" fillId="0" borderId="4" xfId="1" applyNumberFormat="1" applyFont="1" applyFill="1" applyBorder="1" applyAlignment="1">
      <alignment vertical="top" wrapText="1"/>
    </xf>
    <xf numFmtId="0" fontId="7" fillId="0" borderId="0" xfId="0" applyFont="1"/>
    <xf numFmtId="0" fontId="0" fillId="0" borderId="8" xfId="0" applyBorder="1"/>
    <xf numFmtId="0" fontId="0" fillId="0" borderId="9" xfId="0" applyBorder="1"/>
    <xf numFmtId="0" fontId="4" fillId="2" borderId="5" xfId="1" applyNumberFormat="1" applyFont="1" applyFill="1" applyBorder="1" applyAlignment="1">
      <alignment vertical="top" wrapText="1"/>
    </xf>
    <xf numFmtId="0" fontId="4" fillId="2" borderId="0" xfId="1" applyNumberFormat="1" applyFont="1" applyFill="1" applyBorder="1" applyAlignment="1">
      <alignment vertical="top" wrapText="1"/>
    </xf>
    <xf numFmtId="0" fontId="4" fillId="2" borderId="0" xfId="1" applyFont="1" applyFill="1" applyAlignment="1">
      <alignment vertical="top" wrapText="1"/>
    </xf>
    <xf numFmtId="0" fontId="0" fillId="0" borderId="9" xfId="0" applyFont="1" applyBorder="1"/>
    <xf numFmtId="0" fontId="0" fillId="0" borderId="0" xfId="0" applyFont="1" applyBorder="1"/>
    <xf numFmtId="0" fontId="0" fillId="0" borderId="8" xfId="0" applyFont="1" applyBorder="1"/>
    <xf numFmtId="0" fontId="0" fillId="0" borderId="9" xfId="0" applyFont="1" applyBorder="1" applyAlignment="1">
      <alignment wrapText="1"/>
    </xf>
    <xf numFmtId="0" fontId="0" fillId="0" borderId="0" xfId="0" applyFont="1" applyBorder="1" applyAlignment="1">
      <alignment wrapText="1"/>
    </xf>
    <xf numFmtId="0" fontId="0" fillId="0" borderId="8" xfId="0" applyFont="1" applyBorder="1" applyAlignment="1">
      <alignment wrapText="1"/>
    </xf>
    <xf numFmtId="0" fontId="0" fillId="0" borderId="0" xfId="0" applyBorder="1"/>
    <xf numFmtId="0" fontId="8" fillId="0" borderId="13" xfId="0" applyFont="1" applyBorder="1"/>
    <xf numFmtId="0" fontId="7" fillId="0" borderId="14" xfId="0" applyFont="1" applyBorder="1"/>
    <xf numFmtId="0" fontId="7" fillId="0" borderId="12" xfId="0" applyFont="1" applyBorder="1"/>
    <xf numFmtId="0" fontId="0" fillId="0" borderId="7" xfId="0" applyFont="1" applyBorder="1"/>
    <xf numFmtId="0" fontId="0" fillId="0" borderId="2" xfId="0" applyFont="1" applyBorder="1"/>
    <xf numFmtId="0" fontId="0" fillId="3" borderId="13" xfId="0" applyFont="1" applyFill="1" applyBorder="1"/>
    <xf numFmtId="0" fontId="0" fillId="3" borderId="14" xfId="0" applyFont="1" applyFill="1" applyBorder="1"/>
    <xf numFmtId="0" fontId="0" fillId="3" borderId="12" xfId="0" applyFont="1" applyFill="1" applyBorder="1"/>
    <xf numFmtId="0" fontId="6" fillId="3" borderId="13" xfId="0" applyFont="1" applyFill="1" applyBorder="1" applyAlignment="1">
      <alignment vertical="top" wrapText="1"/>
    </xf>
    <xf numFmtId="0" fontId="0" fillId="3" borderId="14" xfId="0" applyFont="1" applyFill="1" applyBorder="1" applyAlignment="1">
      <alignment vertical="top" wrapText="1"/>
    </xf>
    <xf numFmtId="0" fontId="0" fillId="3" borderId="12" xfId="0" applyFont="1" applyFill="1" applyBorder="1" applyAlignment="1">
      <alignment vertical="top" wrapText="1"/>
    </xf>
    <xf numFmtId="0" fontId="0" fillId="3" borderId="13" xfId="0" applyFont="1" applyFill="1" applyBorder="1" applyAlignment="1">
      <alignment wrapText="1"/>
    </xf>
    <xf numFmtId="0" fontId="0" fillId="3" borderId="14" xfId="0" applyFont="1" applyFill="1" applyBorder="1" applyAlignment="1">
      <alignment wrapText="1"/>
    </xf>
    <xf numFmtId="0" fontId="0" fillId="3" borderId="12" xfId="0" applyFont="1" applyFill="1" applyBorder="1" applyAlignment="1">
      <alignment wrapText="1"/>
    </xf>
    <xf numFmtId="0" fontId="13" fillId="0" borderId="3" xfId="0" applyFont="1" applyBorder="1" applyAlignment="1">
      <alignment vertical="center" wrapText="1"/>
    </xf>
    <xf numFmtId="0" fontId="18" fillId="0" borderId="4" xfId="1" applyNumberFormat="1" applyFont="1" applyFill="1" applyBorder="1" applyAlignment="1">
      <alignment vertical="top" wrapText="1"/>
    </xf>
    <xf numFmtId="0" fontId="19" fillId="0" borderId="4" xfId="3" applyNumberFormat="1" applyFill="1" applyBorder="1" applyAlignment="1">
      <alignment vertical="top" wrapText="1"/>
    </xf>
    <xf numFmtId="0" fontId="0" fillId="0" borderId="1" xfId="0" applyFont="1" applyBorder="1" applyAlignment="1">
      <alignment horizontal="left" vertical="top" wrapText="1"/>
    </xf>
    <xf numFmtId="0" fontId="0" fillId="0" borderId="0" xfId="0" applyFont="1" applyFill="1" applyBorder="1" applyAlignment="1">
      <alignment horizontal="left" vertical="top" wrapText="1"/>
    </xf>
    <xf numFmtId="0" fontId="20" fillId="0" borderId="1" xfId="0" applyFont="1" applyBorder="1" applyAlignment="1">
      <alignment wrapText="1"/>
    </xf>
    <xf numFmtId="0" fontId="20" fillId="0" borderId="0" xfId="0" applyFont="1" applyAlignment="1"/>
    <xf numFmtId="0" fontId="0" fillId="0" borderId="0" xfId="0" applyAlignment="1">
      <alignment wrapText="1"/>
    </xf>
    <xf numFmtId="0" fontId="0" fillId="0" borderId="1" xfId="0" applyBorder="1" applyAlignment="1">
      <alignment wrapText="1"/>
    </xf>
    <xf numFmtId="1" fontId="0" fillId="0" borderId="0" xfId="0" applyNumberFormat="1" applyAlignment="1">
      <alignment wrapText="1"/>
    </xf>
    <xf numFmtId="0" fontId="20" fillId="0" borderId="13" xfId="0" applyFont="1" applyBorder="1" applyAlignment="1"/>
    <xf numFmtId="0" fontId="0" fillId="0" borderId="12" xfId="0" applyBorder="1" applyAlignment="1">
      <alignment wrapText="1"/>
    </xf>
    <xf numFmtId="0" fontId="0" fillId="0" borderId="1" xfId="0" applyFill="1" applyBorder="1" applyAlignment="1">
      <alignment wrapText="1"/>
    </xf>
    <xf numFmtId="0" fontId="0" fillId="0" borderId="14" xfId="0" applyBorder="1" applyAlignment="1">
      <alignment wrapText="1"/>
    </xf>
    <xf numFmtId="0" fontId="0" fillId="0" borderId="1" xfId="0" applyFont="1" applyBorder="1" applyAlignment="1">
      <alignment wrapText="1"/>
    </xf>
    <xf numFmtId="0" fontId="0" fillId="0" borderId="1" xfId="0" applyNumberFormat="1" applyFont="1" applyFill="1" applyBorder="1" applyAlignment="1" applyProtection="1">
      <alignment vertical="top" wrapText="1"/>
      <protection locked="0"/>
    </xf>
    <xf numFmtId="0" fontId="1" fillId="0" borderId="1" xfId="0" applyFont="1" applyBorder="1"/>
    <xf numFmtId="0" fontId="1" fillId="0" borderId="1" xfId="0" applyFont="1" applyFill="1" applyBorder="1" applyAlignment="1">
      <alignment wrapText="1"/>
    </xf>
    <xf numFmtId="0" fontId="1" fillId="0" borderId="1" xfId="0" applyFont="1" applyBorder="1" applyAlignment="1">
      <alignment wrapText="1"/>
    </xf>
    <xf numFmtId="0" fontId="2" fillId="4" borderId="1" xfId="1" applyNumberFormat="1" applyFont="1" applyFill="1" applyBorder="1" applyAlignment="1">
      <alignment vertical="top" wrapText="1"/>
    </xf>
    <xf numFmtId="0" fontId="2" fillId="0" borderId="1" xfId="1" applyNumberFormat="1" applyFont="1" applyBorder="1" applyAlignment="1">
      <alignment vertical="top" wrapText="1"/>
    </xf>
    <xf numFmtId="0" fontId="2" fillId="0" borderId="15" xfId="1" applyNumberFormat="1" applyFont="1" applyBorder="1" applyAlignment="1">
      <alignment vertical="top" wrapText="1"/>
    </xf>
    <xf numFmtId="0" fontId="2" fillId="4" borderId="15" xfId="1" applyNumberFormat="1" applyFont="1" applyFill="1" applyBorder="1" applyAlignment="1">
      <alignment vertical="top" wrapText="1"/>
    </xf>
    <xf numFmtId="0" fontId="0" fillId="0" borderId="9" xfId="0" applyFont="1" applyBorder="1" applyAlignment="1">
      <alignment wrapText="1"/>
    </xf>
    <xf numFmtId="0" fontId="0" fillId="0" borderId="0" xfId="0" applyFont="1" applyBorder="1" applyAlignment="1">
      <alignment wrapText="1"/>
    </xf>
    <xf numFmtId="0" fontId="0" fillId="0" borderId="8" xfId="0" applyFont="1" applyBorder="1" applyAlignment="1">
      <alignment wrapText="1"/>
    </xf>
    <xf numFmtId="0" fontId="0" fillId="0" borderId="9" xfId="0" applyFont="1" applyBorder="1" applyAlignment="1"/>
    <xf numFmtId="0" fontId="0" fillId="0" borderId="0" xfId="0" applyFont="1" applyBorder="1" applyAlignment="1"/>
    <xf numFmtId="0" fontId="0" fillId="0" borderId="8" xfId="0" applyFont="1" applyBorder="1" applyAlignment="1"/>
    <xf numFmtId="0" fontId="14" fillId="0" borderId="9" xfId="0" applyFont="1" applyBorder="1" applyAlignment="1">
      <alignment vertical="top" wrapText="1"/>
    </xf>
    <xf numFmtId="0" fontId="0" fillId="0" borderId="0" xfId="0" applyFont="1" applyBorder="1" applyAlignment="1">
      <alignment vertical="top" wrapText="1"/>
    </xf>
    <xf numFmtId="0" fontId="0" fillId="0" borderId="8" xfId="0" applyFont="1" applyBorder="1" applyAlignment="1">
      <alignment vertical="top" wrapText="1"/>
    </xf>
    <xf numFmtId="0" fontId="0" fillId="0" borderId="9" xfId="0" applyFont="1" applyBorder="1" applyAlignment="1">
      <alignment vertical="top" wrapText="1"/>
    </xf>
    <xf numFmtId="0" fontId="0" fillId="0" borderId="10" xfId="0" applyFont="1" applyBorder="1" applyAlignment="1">
      <alignment vertical="top" wrapText="1"/>
    </xf>
    <xf numFmtId="0" fontId="0" fillId="0" borderId="6" xfId="0" applyFont="1" applyBorder="1" applyAlignment="1">
      <alignment vertical="top" wrapText="1"/>
    </xf>
    <xf numFmtId="0" fontId="0" fillId="0" borderId="11" xfId="0" applyFont="1" applyBorder="1" applyAlignment="1">
      <alignment vertical="top" wrapText="1"/>
    </xf>
    <xf numFmtId="0" fontId="0" fillId="0" borderId="9" xfId="0" applyBorder="1" applyAlignment="1"/>
    <xf numFmtId="0" fontId="0" fillId="0" borderId="0" xfId="0" applyBorder="1" applyAlignment="1"/>
    <xf numFmtId="0" fontId="0" fillId="0" borderId="8" xfId="0" applyBorder="1" applyAlignment="1"/>
    <xf numFmtId="0" fontId="0" fillId="0" borderId="9" xfId="0" applyBorder="1" applyAlignment="1">
      <alignment horizontal="left" wrapText="1"/>
    </xf>
    <xf numFmtId="0" fontId="0" fillId="0" borderId="0" xfId="0" applyBorder="1" applyAlignment="1">
      <alignment horizontal="left" wrapText="1"/>
    </xf>
    <xf numFmtId="0" fontId="0" fillId="0" borderId="8" xfId="0" applyBorder="1" applyAlignment="1">
      <alignment horizontal="left" wrapText="1"/>
    </xf>
    <xf numFmtId="0" fontId="1" fillId="0" borderId="10" xfId="0" applyFont="1" applyBorder="1" applyAlignment="1">
      <alignment horizontal="left" wrapText="1"/>
    </xf>
    <xf numFmtId="0" fontId="1" fillId="0" borderId="6" xfId="0" applyFont="1" applyBorder="1" applyAlignment="1">
      <alignment horizontal="left" wrapText="1"/>
    </xf>
    <xf numFmtId="0" fontId="1" fillId="0" borderId="11" xfId="0" applyFont="1" applyBorder="1" applyAlignment="1">
      <alignment horizontal="left" wrapText="1"/>
    </xf>
    <xf numFmtId="0" fontId="9" fillId="0" borderId="9" xfId="0" applyFont="1" applyBorder="1" applyAlignment="1">
      <alignment wrapText="1"/>
    </xf>
    <xf numFmtId="0" fontId="9" fillId="0" borderId="0" xfId="0" applyFont="1" applyBorder="1" applyAlignment="1">
      <alignment wrapText="1"/>
    </xf>
    <xf numFmtId="0" fontId="9" fillId="0" borderId="8" xfId="0" applyFont="1" applyBorder="1" applyAlignment="1">
      <alignment wrapText="1"/>
    </xf>
    <xf numFmtId="0" fontId="13" fillId="0" borderId="9" xfId="0" applyFont="1" applyBorder="1" applyAlignment="1">
      <alignment horizontal="left" wrapText="1"/>
    </xf>
    <xf numFmtId="0" fontId="13" fillId="0" borderId="0" xfId="0" applyFont="1" applyBorder="1" applyAlignment="1">
      <alignment horizontal="left" wrapText="1"/>
    </xf>
    <xf numFmtId="0" fontId="13" fillId="0" borderId="8" xfId="0" applyFont="1" applyBorder="1" applyAlignment="1">
      <alignment horizontal="left" wrapText="1"/>
    </xf>
  </cellXfs>
  <cellStyles count="4">
    <cellStyle name="Hyperlink" xfId="3" builtinId="8"/>
    <cellStyle name="Hyperlink 2" xfId="2"/>
    <cellStyle name="Normal" xfId="0" builtinId="0"/>
    <cellStyle name="Normal 2" xfId="1"/>
  </cellStyles>
  <dxfs count="34">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general" vertical="top"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dxf>
    <dxf>
      <font>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font>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font>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font>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font>
        <sz val="10"/>
        <color rgb="FF000000"/>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font>
        <sz val="10"/>
        <color rgb="FF000000"/>
        <name val="Arial"/>
        <scheme val="none"/>
      </font>
      <fill>
        <patternFill patternType="none">
          <fgColor indexed="64"/>
          <bgColor indexed="65"/>
        </patternFill>
      </fill>
      <alignment horizontal="general" vertical="top"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Alignment</a:t>
            </a:r>
            <a:r>
              <a:rPr lang="en-GB" baseline="0"/>
              <a:t> of SEEA with China Indicators</a:t>
            </a:r>
            <a:endParaRPr lang="en-GB"/>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28F-489B-95CC-2F3D12A748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28F-489B-95CC-2F3D12A748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28F-489B-95CC-2F3D12A748C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'Specific Indicators Reviewed'!$O$47:$O$49</c:f>
              <c:strCache>
                <c:ptCount val="3"/>
                <c:pt idx="0">
                  <c:v>Full</c:v>
                </c:pt>
                <c:pt idx="1">
                  <c:v>Partial</c:v>
                </c:pt>
                <c:pt idx="2">
                  <c:v>None</c:v>
                </c:pt>
              </c:strCache>
            </c:strRef>
          </c:cat>
          <c:val>
            <c:numRef>
              <c:f>'Specific Indicators Reviewed'!$P$47:$P$49</c:f>
              <c:numCache>
                <c:formatCode>General</c:formatCode>
                <c:ptCount val="3"/>
                <c:pt idx="0">
                  <c:v>22</c:v>
                </c:pt>
                <c:pt idx="1">
                  <c:v>5</c:v>
                </c:pt>
                <c:pt idx="2">
                  <c:v>1</c:v>
                </c:pt>
              </c:numCache>
            </c:numRef>
          </c:val>
          <c:extLst>
            <c:ext xmlns:c16="http://schemas.microsoft.com/office/drawing/2014/chart" uri="{C3380CC4-5D6E-409C-BE32-E72D297353CC}">
              <c16:uniqueId val="{00000000-61C9-41A8-9021-687F8F46FC3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Relevant Accounting Modules for China Output Indicators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E0C-421E-B31A-55254643BBA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E0C-421E-B31A-55254643BBA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E0C-421E-B31A-55254643BBA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E0C-421E-B31A-55254643BBA1}"/>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extLst>
                <c:ext xmlns:c15="http://schemas.microsoft.com/office/drawing/2012/chart" uri="{02D57815-91ED-43cb-92C2-25804820EDAC}">
                  <c15:fullRef>
                    <c15:sqref>'Specific Indicators Reviewed'!$R$45:$R$54</c15:sqref>
                  </c15:fullRef>
                </c:ext>
              </c:extLst>
              <c:f>('Specific Indicators Reviewed'!$R$46:$R$47,'Specific Indicators Reviewed'!$R$49:$R$50)</c:f>
              <c:strCache>
                <c:ptCount val="4"/>
                <c:pt idx="0">
                  <c:v>Ecosystem Condition</c:v>
                </c:pt>
                <c:pt idx="1">
                  <c:v>Ecosystem Services</c:v>
                </c:pt>
                <c:pt idx="2">
                  <c:v>Carbon</c:v>
                </c:pt>
                <c:pt idx="3">
                  <c:v>Biodiversity</c:v>
                </c:pt>
              </c:strCache>
            </c:strRef>
          </c:cat>
          <c:val>
            <c:numRef>
              <c:extLst>
                <c:ext xmlns:c15="http://schemas.microsoft.com/office/drawing/2012/chart" uri="{02D57815-91ED-43cb-92C2-25804820EDAC}">
                  <c15:fullRef>
                    <c15:sqref>'Specific Indicators Reviewed'!$S$45:$S$54</c15:sqref>
                  </c15:fullRef>
                </c:ext>
              </c:extLst>
              <c:f>('Specific Indicators Reviewed'!$S$46:$S$47,'Specific Indicators Reviewed'!$S$49:$S$50)</c:f>
              <c:numCache>
                <c:formatCode>General</c:formatCode>
                <c:ptCount val="4"/>
                <c:pt idx="0">
                  <c:v>5</c:v>
                </c:pt>
                <c:pt idx="1">
                  <c:v>15</c:v>
                </c:pt>
                <c:pt idx="2">
                  <c:v>1</c:v>
                </c:pt>
                <c:pt idx="3">
                  <c:v>1</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79FF-4D94-A506-EB260E98B482}"/>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15</xdr:col>
      <xdr:colOff>0</xdr:colOff>
      <xdr:row>29</xdr:row>
      <xdr:rowOff>0</xdr:rowOff>
    </xdr:from>
    <xdr:ext cx="184731" cy="264560"/>
    <xdr:sp macro="" textlink="">
      <xdr:nvSpPr>
        <xdr:cNvPr id="4" name="Tekstvak 1">
          <a:extLst>
            <a:ext uri="{FF2B5EF4-FFF2-40B4-BE49-F238E27FC236}">
              <a16:creationId xmlns:a16="http://schemas.microsoft.com/office/drawing/2014/main" id="{00000000-0008-0000-0200-000004000000}"/>
            </a:ext>
          </a:extLst>
        </xdr:cNvPr>
        <xdr:cNvSpPr txBox="1"/>
      </xdr:nvSpPr>
      <xdr:spPr>
        <a:xfrm>
          <a:off x="23294340" y="810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13</xdr:col>
      <xdr:colOff>0</xdr:colOff>
      <xdr:row>29</xdr:row>
      <xdr:rowOff>0</xdr:rowOff>
    </xdr:from>
    <xdr:ext cx="184731" cy="264560"/>
    <xdr:sp macro="" textlink="">
      <xdr:nvSpPr>
        <xdr:cNvPr id="5" name="Tekstvak 1">
          <a:extLst>
            <a:ext uri="{FF2B5EF4-FFF2-40B4-BE49-F238E27FC236}">
              <a16:creationId xmlns:a16="http://schemas.microsoft.com/office/drawing/2014/main" id="{00000000-0008-0000-0200-000005000000}"/>
            </a:ext>
          </a:extLst>
        </xdr:cNvPr>
        <xdr:cNvSpPr txBox="1"/>
      </xdr:nvSpPr>
      <xdr:spPr>
        <a:xfrm>
          <a:off x="18539460" y="810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13</xdr:col>
      <xdr:colOff>0</xdr:colOff>
      <xdr:row>29</xdr:row>
      <xdr:rowOff>0</xdr:rowOff>
    </xdr:from>
    <xdr:ext cx="184731" cy="264560"/>
    <xdr:sp macro="" textlink="">
      <xdr:nvSpPr>
        <xdr:cNvPr id="6" name="Tekstvak 1">
          <a:extLst>
            <a:ext uri="{FF2B5EF4-FFF2-40B4-BE49-F238E27FC236}">
              <a16:creationId xmlns:a16="http://schemas.microsoft.com/office/drawing/2014/main" id="{00000000-0008-0000-0200-000006000000}"/>
            </a:ext>
          </a:extLst>
        </xdr:cNvPr>
        <xdr:cNvSpPr txBox="1"/>
      </xdr:nvSpPr>
      <xdr:spPr>
        <a:xfrm>
          <a:off x="20977412" y="4684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13</xdr:col>
      <xdr:colOff>0</xdr:colOff>
      <xdr:row>29</xdr:row>
      <xdr:rowOff>0</xdr:rowOff>
    </xdr:from>
    <xdr:ext cx="184731" cy="264560"/>
    <xdr:sp macro="" textlink="">
      <xdr:nvSpPr>
        <xdr:cNvPr id="8" name="Tekstvak 1">
          <a:extLst>
            <a:ext uri="{FF2B5EF4-FFF2-40B4-BE49-F238E27FC236}">
              <a16:creationId xmlns:a16="http://schemas.microsoft.com/office/drawing/2014/main" id="{00000000-0008-0000-0200-000008000000}"/>
            </a:ext>
          </a:extLst>
        </xdr:cNvPr>
        <xdr:cNvSpPr txBox="1"/>
      </xdr:nvSpPr>
      <xdr:spPr>
        <a:xfrm>
          <a:off x="20977412" y="4684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13</xdr:col>
      <xdr:colOff>0</xdr:colOff>
      <xdr:row>29</xdr:row>
      <xdr:rowOff>0</xdr:rowOff>
    </xdr:from>
    <xdr:ext cx="184731" cy="264560"/>
    <xdr:sp macro="" textlink="">
      <xdr:nvSpPr>
        <xdr:cNvPr id="9" name="Tekstvak 1">
          <a:extLst>
            <a:ext uri="{FF2B5EF4-FFF2-40B4-BE49-F238E27FC236}">
              <a16:creationId xmlns:a16="http://schemas.microsoft.com/office/drawing/2014/main" id="{00000000-0008-0000-0200-000009000000}"/>
            </a:ext>
          </a:extLst>
        </xdr:cNvPr>
        <xdr:cNvSpPr txBox="1"/>
      </xdr:nvSpPr>
      <xdr:spPr>
        <a:xfrm>
          <a:off x="20977412" y="4684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13</xdr:col>
      <xdr:colOff>0</xdr:colOff>
      <xdr:row>29</xdr:row>
      <xdr:rowOff>0</xdr:rowOff>
    </xdr:from>
    <xdr:ext cx="184731" cy="264560"/>
    <xdr:sp macro="" textlink="">
      <xdr:nvSpPr>
        <xdr:cNvPr id="10" name="Tekstvak 1">
          <a:extLst>
            <a:ext uri="{FF2B5EF4-FFF2-40B4-BE49-F238E27FC236}">
              <a16:creationId xmlns:a16="http://schemas.microsoft.com/office/drawing/2014/main" id="{00000000-0008-0000-0200-00000A000000}"/>
            </a:ext>
          </a:extLst>
        </xdr:cNvPr>
        <xdr:cNvSpPr txBox="1"/>
      </xdr:nvSpPr>
      <xdr:spPr>
        <a:xfrm>
          <a:off x="20977412" y="4684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5</xdr:col>
      <xdr:colOff>2967037</xdr:colOff>
      <xdr:row>46</xdr:row>
      <xdr:rowOff>471487</xdr:rowOff>
    </xdr:from>
    <xdr:to>
      <xdr:col>13</xdr:col>
      <xdr:colOff>814387</xdr:colOff>
      <xdr:row>57</xdr:row>
      <xdr:rowOff>90487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295275</xdr:colOff>
      <xdr:row>47</xdr:row>
      <xdr:rowOff>395287</xdr:rowOff>
    </xdr:from>
    <xdr:to>
      <xdr:col>17</xdr:col>
      <xdr:colOff>1038224</xdr:colOff>
      <xdr:row>62</xdr:row>
      <xdr:rowOff>142875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tevenK\Documents\workingfiles\pims.unep-wcmc.org\Copernicus%20database%20draft%20structure%20v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Dataset Options"/>
      <sheetName val="Extent"/>
      <sheetName val="Condition"/>
      <sheetName val="Services"/>
      <sheetName val="Copernicus database draft struc"/>
    </sheetNames>
    <sheetDataSet>
      <sheetData sheetId="0" refreshError="1"/>
      <sheetData sheetId="1" refreshError="1"/>
      <sheetData sheetId="2"/>
      <sheetData sheetId="3" refreshError="1"/>
      <sheetData sheetId="4" refreshError="1"/>
      <sheetData sheetId="5" refreshError="1"/>
    </sheetDataSet>
  </externalBook>
</externalLink>
</file>

<file path=xl/tables/table1.xml><?xml version="1.0" encoding="utf-8"?>
<table xmlns="http://schemas.openxmlformats.org/spreadsheetml/2006/main" id="8" name="Table8" displayName="Table8" ref="A1:F13" totalsRowShown="0" headerRowDxfId="33" dataDxfId="31" headerRowBorderDxfId="32" headerRowCellStyle="Normal 2" dataCellStyle="Normal 2">
  <autoFilter ref="A1:F13"/>
  <tableColumns count="6">
    <tableColumn id="1" name="Priority" dataDxfId="30" dataCellStyle="Normal 2"/>
    <tableColumn id="2" name="National framework / Initiative" dataDxfId="29" dataCellStyle="Normal 2"/>
    <tableColumn id="3" name="Source of indicators proposed" dataDxfId="28" dataCellStyle="Normal 2"/>
    <tableColumn id="4" name="Description of indicator set (number; what they report on; other characteristics)" dataDxfId="27" dataCellStyle="Normal 2"/>
    <tableColumn id="5" name="Weblink / Source" dataDxfId="26" dataCellStyle="Normal 2"/>
    <tableColumn id="6" name="Links to SDGs / SDG Targets (Any documents linking the indicator set to SDGs)" dataDxfId="25" dataCellStyle="Normal 2"/>
  </tableColumns>
  <tableStyleInfo name="TableStyleMedium2" showFirstColumn="0" showLastColumn="0" showRowStripes="1" showColumnStripes="0"/>
</table>
</file>

<file path=xl/tables/table2.xml><?xml version="1.0" encoding="utf-8"?>
<table xmlns="http://schemas.openxmlformats.org/spreadsheetml/2006/main" id="6" name="Table6" displayName="Table6" ref="A1:T29" totalsRowShown="0" headerRowDxfId="24" dataDxfId="22" headerRowBorderDxfId="23" tableBorderDxfId="21" totalsRowBorderDxfId="20" headerRowCellStyle="Normal 2" dataCellStyle="Normal 2">
  <autoFilter ref="A1:T29"/>
  <tableColumns count="20">
    <tableColumn id="1" name="Indicator ID (Country ID First)" dataDxfId="19" dataCellStyle="Normal 2"/>
    <tableColumn id="17" name="National framework / Initiative" dataDxfId="18" dataCellStyle="Normal 2"/>
    <tableColumn id="2" name="Specific Indicator" dataDxfId="17" dataCellStyle="Normal 2"/>
    <tableColumn id="3" name="Custodian Agency" dataDxfId="16" dataCellStyle="Normal 2"/>
    <tableColumn id="4" name="Operational Status (Available today = X; Experimental = E; Under Active development = Y) " dataDxfId="15" dataCellStyle="Normal 2"/>
    <tableColumn id="6" name="Methodology for Specific Indicator" dataDxfId="14" dataCellStyle="Normal 2"/>
    <tableColumn id="21" name="Source of indicator methodology" dataDxfId="13" dataCellStyle="Normal 2"/>
    <tableColumn id="7" name="Data Needs and Availability" dataDxfId="12" dataCellStyle="Normal 2"/>
    <tableColumn id="8" name="Frequency of collection" dataDxfId="11" dataCellStyle="Normal 2"/>
    <tableColumn id="13" name="SDG Target ID" dataDxfId="10" dataCellStyle="Normal 2"/>
    <tableColumn id="14" name="Aichi Target Indicator ID" dataDxfId="9" dataCellStyle="Normal 2"/>
    <tableColumn id="15" name="Link to SDG Target Indicators" dataDxfId="8" dataCellStyle="Normal 2"/>
    <tableColumn id="16" name="Link to other indicator Initiatives" dataDxfId="7" dataCellStyle="Normal 2"/>
    <tableColumn id="9" name="Notes - How to align with selected SEEA Accounts" dataDxfId="6" dataCellStyle="Normal 2"/>
    <tableColumn id="10" name="UNEP-WCMC Assessment - How to align with selected SEEA Accounts (Generated using SEEA)" dataDxfId="5" dataCellStyle="Normal 2"/>
    <tableColumn id="11" name="UNEP-WCMC Assessment - Conclusions on alignment with selected SEEA Accounts" dataDxfId="4" dataCellStyle="Normal 2"/>
    <tableColumn id="12" name="UNEP-WCMC Assessment - Possibilities for alignment under this Project (Full, Partial, None)" dataDxfId="3" dataCellStyle="Normal 2"/>
    <tableColumn id="20" name="UNEP-WCMC Assessment - Input / Output Indicator" dataDxfId="2" dataCellStyle="Normal 2"/>
    <tableColumn id="18" name="UNEP-WCMC Assessment - Relevant Accounts" dataDxfId="1" dataCellStyle="Normal 2"/>
    <tableColumn id="19" name="UNEP-WCMC Assessment - Relevant Accounts 2" dataDxfId="0"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mee.gov.cn/gkml/hbb/bgt/201707/W020170728397753220005.pdf" TargetMode="External"/><Relationship Id="rId13" Type="http://schemas.openxmlformats.org/officeDocument/2006/relationships/printerSettings" Target="../printerSettings/printerSettings2.bin"/><Relationship Id="rId3" Type="http://schemas.openxmlformats.org/officeDocument/2006/relationships/hyperlink" Target="http://www.gov.cn/xinwen/2017-09/06/content_5222928.htm" TargetMode="External"/><Relationship Id="rId7" Type="http://schemas.openxmlformats.org/officeDocument/2006/relationships/hyperlink" Target="http://www.gov.cn/zhengce/content/2015-11/17/content_10313.htm" TargetMode="External"/><Relationship Id="rId12" Type="http://schemas.openxmlformats.org/officeDocument/2006/relationships/hyperlink" Target="http://www.gov.cn/xinwen/2016-12/22/5151575/files/29be703efc974c1381fbe641a6d6524b.pdf" TargetMode="External"/><Relationship Id="rId2" Type="http://schemas.openxmlformats.org/officeDocument/2006/relationships/hyperlink" Target="http://www.gov.cn/zwgk/2011-06/08/content_1879180.htm" TargetMode="External"/><Relationship Id="rId1" Type="http://schemas.openxmlformats.org/officeDocument/2006/relationships/hyperlink" Target="http://www.mee.gov.cn/gkml/hbb/bgg/201511/W020151126550511267548.pdf" TargetMode="External"/><Relationship Id="rId6" Type="http://schemas.openxmlformats.org/officeDocument/2006/relationships/hyperlink" Target="http://www.mee.gov.cn/ywdt/hjywnews/201606/t20160624_355929.shtml" TargetMode="External"/><Relationship Id="rId11" Type="http://schemas.openxmlformats.org/officeDocument/2006/relationships/hyperlink" Target="http://www.mee.gov.cn/ywgz/fgbz/bz/bzwb/shjbh/shjzlbz/200206/W020061027509896672057.pdf" TargetMode="External"/><Relationship Id="rId5" Type="http://schemas.openxmlformats.org/officeDocument/2006/relationships/hyperlink" Target="https://www.cnis.ac.cn/ynbm/zhfy/bzyjzq/gbyjzq/202010/t20201012_50375.html" TargetMode="External"/><Relationship Id="rId10" Type="http://schemas.openxmlformats.org/officeDocument/2006/relationships/hyperlink" Target="http://www.mee.gov.cn/ywgz/fgbz/bz/bzwb/dqhjbh/dqhjzlbz/201203/W020120410330232398521.pdf" TargetMode="External"/><Relationship Id="rId4" Type="http://schemas.openxmlformats.org/officeDocument/2006/relationships/hyperlink" Target="http://www.gov.cn/xinwen/2016-12/22/5151575/files/72d0685c67a74e2b844629917707e652.pdf" TargetMode="External"/><Relationship Id="rId9" Type="http://schemas.openxmlformats.org/officeDocument/2006/relationships/hyperlink" Target="http://www.mee.gov.cn/gkml/zj/wj/200910/W020111122568782937371.pdf" TargetMode="External"/><Relationship Id="rId1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opLeftCell="A8" workbookViewId="0">
      <selection activeCell="A32" sqref="A32:F32"/>
    </sheetView>
  </sheetViews>
  <sheetFormatPr defaultRowHeight="14.4"/>
  <cols>
    <col min="1" max="2" width="18.44140625" customWidth="1"/>
    <col min="3" max="3" width="16.44140625" customWidth="1"/>
    <col min="4" max="4" width="23.44140625" customWidth="1"/>
    <col min="5" max="5" width="15" customWidth="1"/>
    <col min="6" max="6" width="102.5546875" customWidth="1"/>
  </cols>
  <sheetData>
    <row r="1" spans="1:6" s="6" customFormat="1" ht="18">
      <c r="A1" s="19" t="s">
        <v>28</v>
      </c>
      <c r="B1" s="20"/>
      <c r="C1" s="20"/>
      <c r="D1" s="20"/>
      <c r="E1" s="20"/>
      <c r="F1" s="21"/>
    </row>
    <row r="2" spans="1:6">
      <c r="A2" s="24"/>
      <c r="B2" s="25"/>
      <c r="C2" s="25"/>
      <c r="D2" s="25"/>
      <c r="E2" s="25"/>
      <c r="F2" s="26"/>
    </row>
    <row r="3" spans="1:6">
      <c r="A3" s="33" t="s">
        <v>7</v>
      </c>
      <c r="B3" s="22"/>
      <c r="C3" s="22"/>
      <c r="D3" s="22"/>
      <c r="E3" s="22"/>
      <c r="F3" s="23"/>
    </row>
    <row r="4" spans="1:6">
      <c r="A4" s="12"/>
      <c r="B4" s="13"/>
      <c r="C4" s="13"/>
      <c r="D4" s="13"/>
      <c r="E4" s="13"/>
      <c r="F4" s="14"/>
    </row>
    <row r="5" spans="1:6" ht="43.5" customHeight="1">
      <c r="A5" s="62" t="s">
        <v>15</v>
      </c>
      <c r="B5" s="63"/>
      <c r="C5" s="63"/>
      <c r="D5" s="63"/>
      <c r="E5" s="63"/>
      <c r="F5" s="64"/>
    </row>
    <row r="6" spans="1:6" ht="24.75" customHeight="1">
      <c r="A6" s="62" t="s">
        <v>45</v>
      </c>
      <c r="B6" s="63"/>
      <c r="C6" s="63"/>
      <c r="D6" s="63"/>
      <c r="E6" s="63"/>
      <c r="F6" s="64"/>
    </row>
    <row r="7" spans="1:6" ht="27.75" customHeight="1">
      <c r="A7" s="65" t="s">
        <v>46</v>
      </c>
      <c r="B7" s="63"/>
      <c r="C7" s="63"/>
      <c r="D7" s="63"/>
      <c r="E7" s="63"/>
      <c r="F7" s="64"/>
    </row>
    <row r="8" spans="1:6" ht="29.25" customHeight="1">
      <c r="A8" s="65" t="s">
        <v>47</v>
      </c>
      <c r="B8" s="63"/>
      <c r="C8" s="63"/>
      <c r="D8" s="63"/>
      <c r="E8" s="63"/>
      <c r="F8" s="64"/>
    </row>
    <row r="9" spans="1:6" ht="29.25" customHeight="1">
      <c r="A9" s="66" t="s">
        <v>48</v>
      </c>
      <c r="B9" s="67"/>
      <c r="C9" s="67"/>
      <c r="D9" s="67"/>
      <c r="E9" s="67"/>
      <c r="F9" s="68"/>
    </row>
    <row r="10" spans="1:6" ht="15" customHeight="1">
      <c r="A10" s="27"/>
      <c r="B10" s="28"/>
      <c r="C10" s="28"/>
      <c r="D10" s="28"/>
      <c r="E10" s="28"/>
      <c r="F10" s="29"/>
    </row>
    <row r="11" spans="1:6">
      <c r="A11" s="78" t="s">
        <v>14</v>
      </c>
      <c r="B11" s="79"/>
      <c r="C11" s="79"/>
      <c r="D11" s="79"/>
      <c r="E11" s="79"/>
      <c r="F11" s="80"/>
    </row>
    <row r="12" spans="1:6">
      <c r="A12" s="15"/>
      <c r="B12" s="16"/>
      <c r="C12" s="16"/>
      <c r="D12" s="16"/>
      <c r="E12" s="16"/>
      <c r="F12" s="17"/>
    </row>
    <row r="13" spans="1:6">
      <c r="A13" s="56" t="s">
        <v>8</v>
      </c>
      <c r="B13" s="57"/>
      <c r="C13" s="57"/>
      <c r="D13" s="57"/>
      <c r="E13" s="57"/>
      <c r="F13" s="58"/>
    </row>
    <row r="14" spans="1:6" ht="9.75" customHeight="1">
      <c r="A14" s="15"/>
      <c r="B14" s="16"/>
      <c r="C14" s="16"/>
      <c r="D14" s="16"/>
      <c r="E14" s="16"/>
      <c r="F14" s="17"/>
    </row>
    <row r="15" spans="1:6" ht="19.5" customHeight="1">
      <c r="A15" s="56" t="s">
        <v>10</v>
      </c>
      <c r="B15" s="57"/>
      <c r="C15" s="57"/>
      <c r="D15" s="57"/>
      <c r="E15" s="57"/>
      <c r="F15" s="58"/>
    </row>
    <row r="16" spans="1:6" ht="26.25" customHeight="1">
      <c r="A16" s="56" t="s">
        <v>9</v>
      </c>
      <c r="B16" s="57"/>
      <c r="C16" s="57"/>
      <c r="D16" s="57"/>
      <c r="E16" s="57"/>
      <c r="F16" s="58"/>
    </row>
    <row r="17" spans="1:6" ht="39" customHeight="1">
      <c r="A17" s="56" t="s">
        <v>50</v>
      </c>
      <c r="B17" s="57"/>
      <c r="C17" s="57"/>
      <c r="D17" s="57"/>
      <c r="E17" s="57"/>
      <c r="F17" s="58"/>
    </row>
    <row r="18" spans="1:6" ht="27" customHeight="1">
      <c r="A18" s="56" t="s">
        <v>49</v>
      </c>
      <c r="B18" s="57"/>
      <c r="C18" s="57"/>
      <c r="D18" s="57"/>
      <c r="E18" s="57"/>
      <c r="F18" s="58"/>
    </row>
    <row r="19" spans="1:6" ht="42.75" customHeight="1">
      <c r="A19" s="56" t="s">
        <v>11</v>
      </c>
      <c r="B19" s="57"/>
      <c r="C19" s="57"/>
      <c r="D19" s="57"/>
      <c r="E19" s="57"/>
      <c r="F19" s="58"/>
    </row>
    <row r="20" spans="1:6">
      <c r="A20" s="56"/>
      <c r="B20" s="57"/>
      <c r="C20" s="57"/>
      <c r="D20" s="57"/>
      <c r="E20" s="57"/>
      <c r="F20" s="58"/>
    </row>
    <row r="21" spans="1:6" ht="29.25" customHeight="1">
      <c r="A21" s="56" t="s">
        <v>51</v>
      </c>
      <c r="B21" s="57"/>
      <c r="C21" s="57"/>
      <c r="D21" s="57"/>
      <c r="E21" s="57"/>
      <c r="F21" s="58"/>
    </row>
    <row r="22" spans="1:6" ht="38.25" customHeight="1">
      <c r="A22" s="56" t="s">
        <v>52</v>
      </c>
      <c r="B22" s="57"/>
      <c r="C22" s="57"/>
      <c r="D22" s="57"/>
      <c r="E22" s="57"/>
      <c r="F22" s="58"/>
    </row>
    <row r="23" spans="1:6" ht="17.25" customHeight="1">
      <c r="A23" s="30"/>
      <c r="B23" s="31"/>
      <c r="C23" s="31"/>
      <c r="D23" s="31"/>
      <c r="E23" s="31"/>
      <c r="F23" s="32"/>
    </row>
    <row r="24" spans="1:6" ht="20.25" customHeight="1">
      <c r="A24" s="81" t="s">
        <v>12</v>
      </c>
      <c r="B24" s="82"/>
      <c r="C24" s="82"/>
      <c r="D24" s="82"/>
      <c r="E24" s="82"/>
      <c r="F24" s="83"/>
    </row>
    <row r="25" spans="1:6">
      <c r="A25" s="15"/>
      <c r="B25" s="16"/>
      <c r="C25" s="16"/>
      <c r="D25" s="16"/>
      <c r="E25" s="16"/>
      <c r="F25" s="17"/>
    </row>
    <row r="26" spans="1:6" ht="73.2" customHeight="1">
      <c r="A26" s="56" t="s">
        <v>53</v>
      </c>
      <c r="B26" s="57"/>
      <c r="C26" s="57"/>
      <c r="D26" s="57"/>
      <c r="E26" s="57"/>
      <c r="F26" s="58"/>
    </row>
    <row r="27" spans="1:6">
      <c r="A27" s="15"/>
      <c r="B27" s="16"/>
      <c r="C27" s="16"/>
      <c r="D27" s="16"/>
      <c r="E27" s="16"/>
      <c r="F27" s="17"/>
    </row>
    <row r="28" spans="1:6" ht="103.95" customHeight="1">
      <c r="A28" s="56" t="s">
        <v>54</v>
      </c>
      <c r="B28" s="57"/>
      <c r="C28" s="57"/>
      <c r="D28" s="57"/>
      <c r="E28" s="57"/>
      <c r="F28" s="58"/>
    </row>
    <row r="29" spans="1:6">
      <c r="A29" s="59"/>
      <c r="B29" s="60"/>
      <c r="C29" s="60"/>
      <c r="D29" s="60"/>
      <c r="E29" s="60"/>
      <c r="F29" s="61"/>
    </row>
    <row r="30" spans="1:6" ht="234.6" customHeight="1">
      <c r="A30" s="56" t="s">
        <v>55</v>
      </c>
      <c r="B30" s="57"/>
      <c r="C30" s="57"/>
      <c r="D30" s="57"/>
      <c r="E30" s="57"/>
      <c r="F30" s="58"/>
    </row>
    <row r="31" spans="1:6">
      <c r="A31" s="69"/>
      <c r="B31" s="70"/>
      <c r="C31" s="70"/>
      <c r="D31" s="70"/>
      <c r="E31" s="70"/>
      <c r="F31" s="71"/>
    </row>
    <row r="32" spans="1:6" ht="312" customHeight="1">
      <c r="A32" s="72" t="s">
        <v>18</v>
      </c>
      <c r="B32" s="73"/>
      <c r="C32" s="73"/>
      <c r="D32" s="73"/>
      <c r="E32" s="73"/>
      <c r="F32" s="74"/>
    </row>
    <row r="33" spans="1:6">
      <c r="A33" s="8"/>
      <c r="B33" s="18"/>
      <c r="C33" s="18"/>
      <c r="D33" s="18"/>
      <c r="E33" s="18"/>
      <c r="F33" s="7"/>
    </row>
    <row r="34" spans="1:6" ht="74.099999999999994" customHeight="1">
      <c r="A34" s="75" t="s">
        <v>17</v>
      </c>
      <c r="B34" s="76"/>
      <c r="C34" s="76"/>
      <c r="D34" s="76"/>
      <c r="E34" s="76"/>
      <c r="F34" s="77"/>
    </row>
  </sheetData>
  <mergeCells count="23">
    <mergeCell ref="A30:F30"/>
    <mergeCell ref="A31:F31"/>
    <mergeCell ref="A32:F32"/>
    <mergeCell ref="A34:F34"/>
    <mergeCell ref="A11:F11"/>
    <mergeCell ref="A24:F24"/>
    <mergeCell ref="A26:F26"/>
    <mergeCell ref="A13:F13"/>
    <mergeCell ref="A22:F22"/>
    <mergeCell ref="A15:F15"/>
    <mergeCell ref="A16:F16"/>
    <mergeCell ref="A17:F17"/>
    <mergeCell ref="A18:F18"/>
    <mergeCell ref="A19:F19"/>
    <mergeCell ref="A20:F20"/>
    <mergeCell ref="A21:F21"/>
    <mergeCell ref="A28:F28"/>
    <mergeCell ref="A29:F29"/>
    <mergeCell ref="A5:F5"/>
    <mergeCell ref="A7:F7"/>
    <mergeCell ref="A8:F8"/>
    <mergeCell ref="A9:F9"/>
    <mergeCell ref="A6:F6"/>
  </mergeCells>
  <phoneticPr fontId="1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pane xSplit="1" ySplit="1" topLeftCell="B2" activePane="bottomRight" state="frozen"/>
      <selection pane="topRight" activeCell="B1" sqref="B1"/>
      <selection pane="bottomLeft" activeCell="A2" sqref="A2"/>
      <selection pane="bottomRight" activeCell="C17" sqref="C17"/>
    </sheetView>
  </sheetViews>
  <sheetFormatPr defaultRowHeight="14.4"/>
  <cols>
    <col min="1" max="1" width="6.88671875" customWidth="1"/>
    <col min="2" max="2" width="18.109375" customWidth="1"/>
    <col min="3" max="3" width="28.5546875" customWidth="1"/>
    <col min="4" max="4" width="67" customWidth="1"/>
    <col min="5" max="5" width="28.5546875" customWidth="1"/>
    <col min="6" max="6" width="38.6640625" customWidth="1"/>
  </cols>
  <sheetData>
    <row r="1" spans="1:6" ht="39.6">
      <c r="A1" s="2" t="s">
        <v>19</v>
      </c>
      <c r="B1" s="2" t="s">
        <v>20</v>
      </c>
      <c r="C1" s="2" t="s">
        <v>21</v>
      </c>
      <c r="D1" s="2" t="s">
        <v>22</v>
      </c>
      <c r="E1" s="2" t="s">
        <v>2</v>
      </c>
      <c r="F1" s="2" t="s">
        <v>3</v>
      </c>
    </row>
    <row r="2" spans="1:6" ht="66">
      <c r="A2" s="5" t="s">
        <v>82</v>
      </c>
      <c r="B2" s="5" t="s">
        <v>166</v>
      </c>
      <c r="C2" s="5" t="s">
        <v>72</v>
      </c>
      <c r="D2" s="5" t="s">
        <v>85</v>
      </c>
      <c r="E2" s="35" t="s">
        <v>61</v>
      </c>
      <c r="F2" s="34"/>
    </row>
    <row r="3" spans="1:6" ht="159.9" customHeight="1">
      <c r="A3" s="5" t="s">
        <v>82</v>
      </c>
      <c r="B3" s="5" t="s">
        <v>128</v>
      </c>
      <c r="C3" s="5" t="s">
        <v>72</v>
      </c>
      <c r="D3" s="5" t="s">
        <v>105</v>
      </c>
      <c r="E3" s="35" t="s">
        <v>56</v>
      </c>
      <c r="F3" s="34"/>
    </row>
    <row r="4" spans="1:6" ht="52.8">
      <c r="A4" s="5" t="s">
        <v>82</v>
      </c>
      <c r="B4" s="5" t="s">
        <v>167</v>
      </c>
      <c r="C4" s="3" t="s">
        <v>73</v>
      </c>
      <c r="D4" s="5" t="s">
        <v>87</v>
      </c>
      <c r="E4" s="35" t="s">
        <v>64</v>
      </c>
      <c r="F4" s="3"/>
    </row>
    <row r="5" spans="1:6" ht="66">
      <c r="A5" s="5" t="s">
        <v>82</v>
      </c>
      <c r="B5" s="5" t="s">
        <v>168</v>
      </c>
      <c r="C5" s="5" t="s">
        <v>74</v>
      </c>
      <c r="D5" s="34" t="s">
        <v>86</v>
      </c>
      <c r="E5" s="35" t="s">
        <v>57</v>
      </c>
      <c r="F5" s="34"/>
    </row>
    <row r="6" spans="1:6" ht="105.6">
      <c r="A6" s="5" t="s">
        <v>82</v>
      </c>
      <c r="B6" s="5" t="s">
        <v>169</v>
      </c>
      <c r="C6" s="5" t="s">
        <v>75</v>
      </c>
      <c r="D6" s="5" t="s">
        <v>88</v>
      </c>
      <c r="E6" s="35" t="s">
        <v>63</v>
      </c>
      <c r="F6" s="5"/>
    </row>
    <row r="7" spans="1:6" ht="145.19999999999999">
      <c r="A7" s="5" t="s">
        <v>83</v>
      </c>
      <c r="B7" s="5" t="s">
        <v>170</v>
      </c>
      <c r="C7" s="5" t="s">
        <v>74</v>
      </c>
      <c r="D7" s="5" t="s">
        <v>90</v>
      </c>
      <c r="E7" s="35" t="s">
        <v>62</v>
      </c>
      <c r="F7" s="34"/>
    </row>
    <row r="8" spans="1:6" ht="198">
      <c r="A8" s="5" t="s">
        <v>82</v>
      </c>
      <c r="B8" s="5" t="s">
        <v>171</v>
      </c>
      <c r="C8" s="5" t="s">
        <v>76</v>
      </c>
      <c r="D8" s="5" t="s">
        <v>89</v>
      </c>
      <c r="E8" s="35" t="s">
        <v>60</v>
      </c>
      <c r="F8" s="34"/>
    </row>
    <row r="9" spans="1:6" ht="158.4">
      <c r="A9" s="5" t="s">
        <v>83</v>
      </c>
      <c r="B9" s="5" t="s">
        <v>172</v>
      </c>
      <c r="C9" s="5" t="s">
        <v>78</v>
      </c>
      <c r="D9" s="5" t="s">
        <v>91</v>
      </c>
      <c r="E9" s="35" t="s">
        <v>71</v>
      </c>
      <c r="F9" s="34"/>
    </row>
    <row r="10" spans="1:6" ht="158.4">
      <c r="A10" s="5" t="s">
        <v>83</v>
      </c>
      <c r="B10" s="5" t="s">
        <v>173</v>
      </c>
      <c r="C10" s="5" t="s">
        <v>77</v>
      </c>
      <c r="D10" s="5" t="s">
        <v>92</v>
      </c>
      <c r="E10" s="35" t="s">
        <v>59</v>
      </c>
      <c r="F10" s="5"/>
    </row>
    <row r="11" spans="1:6" ht="92.4">
      <c r="A11" s="5" t="s">
        <v>82</v>
      </c>
      <c r="B11" s="5" t="s">
        <v>174</v>
      </c>
      <c r="C11" s="5" t="s">
        <v>80</v>
      </c>
      <c r="D11" s="5" t="s">
        <v>93</v>
      </c>
      <c r="E11" s="35" t="s">
        <v>69</v>
      </c>
      <c r="F11" s="34"/>
    </row>
    <row r="12" spans="1:6" ht="57.6">
      <c r="A12" s="5" t="s">
        <v>82</v>
      </c>
      <c r="B12" s="5" t="s">
        <v>175</v>
      </c>
      <c r="C12" s="5" t="s">
        <v>80</v>
      </c>
      <c r="D12" s="5" t="s">
        <v>94</v>
      </c>
      <c r="E12" s="35" t="s">
        <v>68</v>
      </c>
      <c r="F12" s="34"/>
    </row>
    <row r="13" spans="1:6" ht="52.8">
      <c r="A13" s="5" t="s">
        <v>82</v>
      </c>
      <c r="B13" s="5" t="s">
        <v>176</v>
      </c>
      <c r="C13" s="5" t="s">
        <v>81</v>
      </c>
      <c r="D13" s="5" t="s">
        <v>95</v>
      </c>
      <c r="E13" s="35" t="s">
        <v>58</v>
      </c>
      <c r="F13" s="34"/>
    </row>
  </sheetData>
  <phoneticPr fontId="16" type="noConversion"/>
  <hyperlinks>
    <hyperlink ref="E3" r:id="rId1"/>
    <hyperlink ref="E5" r:id="rId2"/>
    <hyperlink ref="E13" r:id="rId3"/>
    <hyperlink ref="E10" r:id="rId4"/>
    <hyperlink ref="E8" r:id="rId5"/>
    <hyperlink ref="E2" r:id="rId6"/>
    <hyperlink ref="E7" r:id="rId7"/>
    <hyperlink ref="E6" r:id="rId8"/>
    <hyperlink ref="E4" r:id="rId9"/>
    <hyperlink ref="E12" r:id="rId10"/>
    <hyperlink ref="E11" r:id="rId11"/>
    <hyperlink ref="E9" r:id="rId12"/>
  </hyperlinks>
  <pageMargins left="0.7" right="0.7" top="0.75" bottom="0.75" header="0.3" footer="0.3"/>
  <pageSetup paperSize="9" orientation="portrait" r:id="rId13"/>
  <tableParts count="1">
    <tablePart r:id="rId1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5"/>
  <sheetViews>
    <sheetView tabSelected="1" zoomScaleNormal="100" workbookViewId="0">
      <pane xSplit="3" ySplit="1" topLeftCell="N2" activePane="bottomRight" state="frozen"/>
      <selection pane="topRight" activeCell="D1" sqref="D1"/>
      <selection pane="bottomLeft" activeCell="A3" sqref="A3"/>
      <selection pane="bottomRight" activeCell="P22" sqref="P22"/>
    </sheetView>
  </sheetViews>
  <sheetFormatPr defaultRowHeight="14.4"/>
  <cols>
    <col min="1" max="1" width="9.44140625" customWidth="1"/>
    <col min="2" max="2" width="22.88671875" customWidth="1"/>
    <col min="3" max="3" width="16.6640625" customWidth="1"/>
    <col min="4" max="4" width="13.44140625" customWidth="1"/>
    <col min="5" max="5" width="22.109375" customWidth="1"/>
    <col min="6" max="6" width="63.109375" customWidth="1"/>
    <col min="7" max="7" width="31.44140625" hidden="1" customWidth="1"/>
    <col min="8" max="8" width="20.44140625" customWidth="1"/>
    <col min="9" max="9" width="17.33203125" customWidth="1"/>
    <col min="10" max="10" width="15.6640625" hidden="1" customWidth="1"/>
    <col min="11" max="11" width="11.109375" hidden="1" customWidth="1"/>
    <col min="12" max="13" width="0" hidden="1" customWidth="1"/>
    <col min="14" max="14" width="29.109375" customWidth="1"/>
    <col min="15" max="15" width="31.44140625" customWidth="1"/>
    <col min="16" max="16" width="35.6640625" customWidth="1"/>
    <col min="17" max="17" width="25.5546875" customWidth="1"/>
    <col min="18" max="18" width="20.6640625" customWidth="1"/>
    <col min="19" max="19" width="13.44140625" customWidth="1"/>
    <col min="20" max="20" width="15" customWidth="1"/>
    <col min="21" max="21" width="9.88671875" customWidth="1"/>
    <col min="22" max="22" width="36" customWidth="1"/>
  </cols>
  <sheetData>
    <row r="1" spans="1:20" ht="66">
      <c r="A1" s="2" t="s">
        <v>4</v>
      </c>
      <c r="B1" s="2" t="s">
        <v>13</v>
      </c>
      <c r="C1" s="2" t="s">
        <v>23</v>
      </c>
      <c r="D1" s="2" t="s">
        <v>24</v>
      </c>
      <c r="E1" s="1" t="s">
        <v>25</v>
      </c>
      <c r="F1" s="2" t="s">
        <v>26</v>
      </c>
      <c r="G1" s="2" t="s">
        <v>16</v>
      </c>
      <c r="H1" s="2" t="s">
        <v>0</v>
      </c>
      <c r="I1" s="2" t="s">
        <v>27</v>
      </c>
      <c r="J1" s="2" t="s">
        <v>1</v>
      </c>
      <c r="K1" s="2" t="s">
        <v>84</v>
      </c>
      <c r="L1" s="2" t="s">
        <v>5</v>
      </c>
      <c r="M1" s="2" t="s">
        <v>6</v>
      </c>
      <c r="N1" s="2" t="s">
        <v>129</v>
      </c>
      <c r="O1" s="9" t="s">
        <v>177</v>
      </c>
      <c r="P1" s="9" t="s">
        <v>178</v>
      </c>
      <c r="Q1" s="9" t="s">
        <v>179</v>
      </c>
      <c r="R1" s="10" t="s">
        <v>210</v>
      </c>
      <c r="S1" s="11" t="s">
        <v>180</v>
      </c>
      <c r="T1" s="11" t="s">
        <v>181</v>
      </c>
    </row>
    <row r="2" spans="1:20" ht="52.8">
      <c r="A2" s="4" t="s">
        <v>182</v>
      </c>
      <c r="B2" s="5" t="s">
        <v>65</v>
      </c>
      <c r="C2" s="4" t="s">
        <v>96</v>
      </c>
      <c r="D2" s="4" t="s">
        <v>107</v>
      </c>
      <c r="E2" s="4" t="s">
        <v>104</v>
      </c>
      <c r="F2" s="4" t="s">
        <v>114</v>
      </c>
      <c r="G2" s="4"/>
      <c r="H2" s="4" t="s">
        <v>119</v>
      </c>
      <c r="I2" s="4" t="s">
        <v>123</v>
      </c>
      <c r="J2" s="4"/>
      <c r="K2" s="4"/>
      <c r="L2" s="4"/>
      <c r="M2" s="4"/>
      <c r="N2" s="4" t="s">
        <v>124</v>
      </c>
      <c r="O2" s="4" t="s">
        <v>211</v>
      </c>
      <c r="P2" s="4" t="s">
        <v>212</v>
      </c>
      <c r="Q2" s="4" t="s">
        <v>141</v>
      </c>
      <c r="R2" s="4" t="s">
        <v>130</v>
      </c>
      <c r="S2" s="4" t="s">
        <v>131</v>
      </c>
      <c r="T2" s="4" t="s">
        <v>131</v>
      </c>
    </row>
    <row r="3" spans="1:20" ht="39" customHeight="1">
      <c r="A3" s="4" t="s">
        <v>183</v>
      </c>
      <c r="B3" s="5" t="s">
        <v>65</v>
      </c>
      <c r="C3" s="4" t="s">
        <v>97</v>
      </c>
      <c r="D3" s="4" t="s">
        <v>107</v>
      </c>
      <c r="E3" s="4" t="s">
        <v>104</v>
      </c>
      <c r="F3" s="4" t="s">
        <v>113</v>
      </c>
      <c r="G3" s="4"/>
      <c r="H3" s="4" t="s">
        <v>119</v>
      </c>
      <c r="I3" s="4" t="s">
        <v>123</v>
      </c>
      <c r="J3" s="4"/>
      <c r="K3" s="4"/>
      <c r="L3" s="4"/>
      <c r="M3" s="4"/>
      <c r="N3" s="4" t="s">
        <v>125</v>
      </c>
      <c r="O3" s="4" t="s">
        <v>213</v>
      </c>
      <c r="P3" s="4" t="s">
        <v>144</v>
      </c>
      <c r="Q3" s="4" t="s">
        <v>140</v>
      </c>
      <c r="R3" s="4" t="s">
        <v>130</v>
      </c>
      <c r="S3" s="4" t="s">
        <v>132</v>
      </c>
      <c r="T3" s="4" t="s">
        <v>132</v>
      </c>
    </row>
    <row r="4" spans="1:20" ht="92.4">
      <c r="A4" s="4" t="s">
        <v>184</v>
      </c>
      <c r="B4" s="5" t="s">
        <v>65</v>
      </c>
      <c r="C4" s="4" t="s">
        <v>109</v>
      </c>
      <c r="D4" s="4" t="s">
        <v>108</v>
      </c>
      <c r="E4" s="4" t="s">
        <v>104</v>
      </c>
      <c r="F4" s="4" t="s">
        <v>112</v>
      </c>
      <c r="G4" s="4"/>
      <c r="H4" s="4" t="s">
        <v>119</v>
      </c>
      <c r="I4" s="4" t="s">
        <v>123</v>
      </c>
      <c r="J4" s="4"/>
      <c r="K4" s="4"/>
      <c r="L4" s="4"/>
      <c r="M4" s="4"/>
      <c r="N4" s="4" t="s">
        <v>126</v>
      </c>
      <c r="O4" s="4" t="s">
        <v>214</v>
      </c>
      <c r="P4" s="4" t="s">
        <v>215</v>
      </c>
      <c r="Q4" s="4" t="s">
        <v>140</v>
      </c>
      <c r="R4" s="4" t="s">
        <v>130</v>
      </c>
      <c r="S4" s="4" t="s">
        <v>138</v>
      </c>
      <c r="T4" s="4" t="s">
        <v>138</v>
      </c>
    </row>
    <row r="5" spans="1:20" ht="66">
      <c r="A5" s="4" t="s">
        <v>185</v>
      </c>
      <c r="B5" s="5" t="s">
        <v>65</v>
      </c>
      <c r="C5" s="4" t="s">
        <v>98</v>
      </c>
      <c r="D5" s="4" t="s">
        <v>107</v>
      </c>
      <c r="E5" s="4" t="s">
        <v>104</v>
      </c>
      <c r="F5" s="4" t="s">
        <v>216</v>
      </c>
      <c r="G5" s="4"/>
      <c r="H5" s="4" t="s">
        <v>119</v>
      </c>
      <c r="I5" s="4" t="s">
        <v>123</v>
      </c>
      <c r="J5" s="4"/>
      <c r="K5" s="4"/>
      <c r="L5" s="4"/>
      <c r="M5" s="4"/>
      <c r="N5" s="4" t="s">
        <v>126</v>
      </c>
      <c r="O5" s="4" t="s">
        <v>217</v>
      </c>
      <c r="P5" s="4" t="s">
        <v>218</v>
      </c>
      <c r="Q5" s="4" t="s">
        <v>140</v>
      </c>
      <c r="R5" s="4" t="s">
        <v>130</v>
      </c>
      <c r="S5" s="4" t="s">
        <v>138</v>
      </c>
      <c r="T5" s="4" t="s">
        <v>137</v>
      </c>
    </row>
    <row r="6" spans="1:20" ht="39.6">
      <c r="A6" s="4" t="s">
        <v>186</v>
      </c>
      <c r="B6" s="5" t="s">
        <v>65</v>
      </c>
      <c r="C6" s="4" t="s">
        <v>99</v>
      </c>
      <c r="D6" s="4" t="s">
        <v>107</v>
      </c>
      <c r="E6" s="4" t="s">
        <v>104</v>
      </c>
      <c r="F6" s="4" t="s">
        <v>110</v>
      </c>
      <c r="G6" s="4"/>
      <c r="H6" s="4" t="s">
        <v>119</v>
      </c>
      <c r="I6" s="4" t="s">
        <v>123</v>
      </c>
      <c r="J6" s="4"/>
      <c r="K6" s="4"/>
      <c r="L6" s="4"/>
      <c r="M6" s="4"/>
      <c r="N6" s="4" t="s">
        <v>126</v>
      </c>
      <c r="O6" s="4" t="s">
        <v>219</v>
      </c>
      <c r="P6" s="4" t="s">
        <v>220</v>
      </c>
      <c r="Q6" s="4" t="s">
        <v>140</v>
      </c>
      <c r="R6" s="4" t="s">
        <v>130</v>
      </c>
      <c r="S6" s="4" t="s">
        <v>138</v>
      </c>
      <c r="T6" s="4" t="s">
        <v>138</v>
      </c>
    </row>
    <row r="7" spans="1:20" ht="39.6">
      <c r="A7" s="4" t="s">
        <v>187</v>
      </c>
      <c r="B7" s="5" t="s">
        <v>65</v>
      </c>
      <c r="C7" s="4" t="s">
        <v>100</v>
      </c>
      <c r="D7" s="4" t="s">
        <v>107</v>
      </c>
      <c r="E7" s="4" t="s">
        <v>104</v>
      </c>
      <c r="F7" s="4" t="s">
        <v>111</v>
      </c>
      <c r="G7" s="4"/>
      <c r="H7" s="4" t="s">
        <v>119</v>
      </c>
      <c r="I7" s="4" t="s">
        <v>123</v>
      </c>
      <c r="J7" s="4"/>
      <c r="K7" s="4"/>
      <c r="L7" s="4"/>
      <c r="M7" s="4"/>
      <c r="N7" s="4" t="s">
        <v>126</v>
      </c>
      <c r="O7" s="4" t="s">
        <v>145</v>
      </c>
      <c r="P7" s="4" t="s">
        <v>220</v>
      </c>
      <c r="Q7" s="4" t="s">
        <v>140</v>
      </c>
      <c r="R7" s="4" t="s">
        <v>130</v>
      </c>
      <c r="S7" s="4" t="s">
        <v>138</v>
      </c>
      <c r="T7" s="4" t="s">
        <v>138</v>
      </c>
    </row>
    <row r="8" spans="1:20" ht="39.6">
      <c r="A8" s="4" t="s">
        <v>188</v>
      </c>
      <c r="B8" s="5" t="s">
        <v>65</v>
      </c>
      <c r="C8" s="4" t="s">
        <v>101</v>
      </c>
      <c r="D8" s="4" t="s">
        <v>107</v>
      </c>
      <c r="E8" s="4" t="s">
        <v>104</v>
      </c>
      <c r="F8" s="5" t="s">
        <v>221</v>
      </c>
      <c r="G8" s="4"/>
      <c r="H8" s="4" t="s">
        <v>119</v>
      </c>
      <c r="I8" s="4" t="s">
        <v>123</v>
      </c>
      <c r="J8" s="4"/>
      <c r="K8" s="4"/>
      <c r="L8" s="4"/>
      <c r="M8" s="4"/>
      <c r="N8" s="4" t="s">
        <v>126</v>
      </c>
      <c r="O8" s="4" t="s">
        <v>147</v>
      </c>
      <c r="P8" s="4" t="s">
        <v>222</v>
      </c>
      <c r="Q8" s="4" t="s">
        <v>140</v>
      </c>
      <c r="R8" s="4" t="s">
        <v>130</v>
      </c>
      <c r="S8" s="4" t="s">
        <v>132</v>
      </c>
      <c r="T8" s="4" t="s">
        <v>132</v>
      </c>
    </row>
    <row r="9" spans="1:20" ht="39.6">
      <c r="A9" s="4" t="s">
        <v>189</v>
      </c>
      <c r="B9" s="5" t="s">
        <v>65</v>
      </c>
      <c r="C9" s="4" t="s">
        <v>102</v>
      </c>
      <c r="D9" s="4" t="s">
        <v>107</v>
      </c>
      <c r="E9" s="4" t="s">
        <v>104</v>
      </c>
      <c r="F9" s="4" t="s">
        <v>223</v>
      </c>
      <c r="G9" s="4"/>
      <c r="H9" s="4" t="s">
        <v>119</v>
      </c>
      <c r="I9" s="4" t="s">
        <v>123</v>
      </c>
      <c r="J9" s="4"/>
      <c r="K9" s="4"/>
      <c r="L9" s="4"/>
      <c r="M9" s="4"/>
      <c r="N9" s="4" t="s">
        <v>126</v>
      </c>
      <c r="O9" s="4" t="s">
        <v>146</v>
      </c>
      <c r="P9" s="4" t="s">
        <v>220</v>
      </c>
      <c r="Q9" s="4" t="s">
        <v>140</v>
      </c>
      <c r="R9" s="4" t="s">
        <v>130</v>
      </c>
      <c r="S9" s="4" t="s">
        <v>138</v>
      </c>
      <c r="T9" s="4" t="s">
        <v>138</v>
      </c>
    </row>
    <row r="10" spans="1:20" ht="66">
      <c r="A10" s="4" t="s">
        <v>190</v>
      </c>
      <c r="B10" s="5" t="s">
        <v>65</v>
      </c>
      <c r="C10" s="4" t="s">
        <v>103</v>
      </c>
      <c r="D10" s="4" t="s">
        <v>107</v>
      </c>
      <c r="E10" s="4" t="s">
        <v>104</v>
      </c>
      <c r="F10" s="4" t="s">
        <v>117</v>
      </c>
      <c r="G10" s="4"/>
      <c r="H10" s="4" t="s">
        <v>119</v>
      </c>
      <c r="I10" s="4" t="s">
        <v>123</v>
      </c>
      <c r="J10" s="4"/>
      <c r="K10" s="4"/>
      <c r="L10" s="4"/>
      <c r="M10" s="4"/>
      <c r="N10" s="4" t="s">
        <v>126</v>
      </c>
      <c r="O10" s="4" t="s">
        <v>224</v>
      </c>
      <c r="P10" s="4" t="s">
        <v>225</v>
      </c>
      <c r="Q10" s="4" t="s">
        <v>140</v>
      </c>
      <c r="R10" s="4" t="s">
        <v>130</v>
      </c>
      <c r="S10" s="4" t="s">
        <v>139</v>
      </c>
      <c r="T10" s="4" t="s">
        <v>139</v>
      </c>
    </row>
    <row r="11" spans="1:20" ht="105.6">
      <c r="A11" s="4" t="s">
        <v>191</v>
      </c>
      <c r="B11" s="5" t="s">
        <v>128</v>
      </c>
      <c r="C11" s="4" t="s">
        <v>106</v>
      </c>
      <c r="D11" s="4" t="s">
        <v>107</v>
      </c>
      <c r="E11" s="4" t="s">
        <v>104</v>
      </c>
      <c r="F11" s="4" t="s">
        <v>226</v>
      </c>
      <c r="G11" s="4"/>
      <c r="H11" s="4" t="s">
        <v>119</v>
      </c>
      <c r="I11" s="4" t="s">
        <v>123</v>
      </c>
      <c r="J11" s="4"/>
      <c r="K11" s="4"/>
      <c r="L11" s="4"/>
      <c r="M11" s="4"/>
      <c r="N11" s="4" t="s">
        <v>125</v>
      </c>
      <c r="O11" s="4" t="s">
        <v>227</v>
      </c>
      <c r="P11" s="4" t="s">
        <v>228</v>
      </c>
      <c r="Q11" s="4" t="s">
        <v>141</v>
      </c>
      <c r="R11" s="4" t="s">
        <v>130</v>
      </c>
      <c r="S11" s="4" t="s">
        <v>131</v>
      </c>
      <c r="T11" s="4" t="s">
        <v>132</v>
      </c>
    </row>
    <row r="12" spans="1:20" ht="52.8">
      <c r="A12" s="4" t="s">
        <v>192</v>
      </c>
      <c r="B12" s="5" t="s">
        <v>128</v>
      </c>
      <c r="C12" s="4" t="s">
        <v>96</v>
      </c>
      <c r="D12" s="4" t="s">
        <v>107</v>
      </c>
      <c r="E12" s="4" t="s">
        <v>104</v>
      </c>
      <c r="F12" s="4" t="s">
        <v>114</v>
      </c>
      <c r="G12" s="4"/>
      <c r="H12" s="4" t="s">
        <v>119</v>
      </c>
      <c r="I12" s="4" t="s">
        <v>123</v>
      </c>
      <c r="J12" s="4"/>
      <c r="K12" s="4"/>
      <c r="L12" s="4"/>
      <c r="M12" s="4"/>
      <c r="N12" s="4" t="s">
        <v>124</v>
      </c>
      <c r="O12" s="4" t="s">
        <v>211</v>
      </c>
      <c r="P12" s="4" t="s">
        <v>212</v>
      </c>
      <c r="Q12" s="4" t="s">
        <v>141</v>
      </c>
      <c r="R12" s="4" t="s">
        <v>130</v>
      </c>
      <c r="S12" s="4" t="s">
        <v>131</v>
      </c>
      <c r="T12" s="4" t="s">
        <v>131</v>
      </c>
    </row>
    <row r="13" spans="1:20" ht="92.4">
      <c r="A13" s="4" t="s">
        <v>193</v>
      </c>
      <c r="B13" s="5" t="s">
        <v>128</v>
      </c>
      <c r="C13" s="4" t="s">
        <v>116</v>
      </c>
      <c r="D13" s="4" t="s">
        <v>107</v>
      </c>
      <c r="E13" s="4" t="s">
        <v>104</v>
      </c>
      <c r="F13" s="4" t="s">
        <v>118</v>
      </c>
      <c r="G13" s="4"/>
      <c r="H13" s="4" t="s">
        <v>119</v>
      </c>
      <c r="I13" s="4" t="s">
        <v>123</v>
      </c>
      <c r="J13" s="4"/>
      <c r="K13" s="4"/>
      <c r="L13" s="4"/>
      <c r="M13" s="4"/>
      <c r="N13" s="4" t="s">
        <v>126</v>
      </c>
      <c r="O13" s="4" t="s">
        <v>229</v>
      </c>
      <c r="P13" s="4" t="s">
        <v>230</v>
      </c>
      <c r="Q13" s="4" t="s">
        <v>140</v>
      </c>
      <c r="R13" s="4" t="s">
        <v>130</v>
      </c>
      <c r="S13" s="4" t="s">
        <v>138</v>
      </c>
      <c r="T13" s="4" t="s">
        <v>138</v>
      </c>
    </row>
    <row r="14" spans="1:20" ht="105.6">
      <c r="A14" s="4" t="s">
        <v>194</v>
      </c>
      <c r="B14" s="5" t="s">
        <v>67</v>
      </c>
      <c r="C14" s="4" t="s">
        <v>106</v>
      </c>
      <c r="D14" s="4" t="s">
        <v>107</v>
      </c>
      <c r="E14" s="4" t="s">
        <v>104</v>
      </c>
      <c r="F14" s="4" t="s">
        <v>226</v>
      </c>
      <c r="G14" s="4"/>
      <c r="H14" s="4" t="s">
        <v>119</v>
      </c>
      <c r="I14" s="4" t="s">
        <v>123</v>
      </c>
      <c r="J14" s="4"/>
      <c r="K14" s="4"/>
      <c r="L14" s="4"/>
      <c r="M14" s="4"/>
      <c r="N14" s="4" t="s">
        <v>125</v>
      </c>
      <c r="O14" s="4" t="s">
        <v>227</v>
      </c>
      <c r="P14" s="4" t="s">
        <v>228</v>
      </c>
      <c r="Q14" s="4" t="s">
        <v>141</v>
      </c>
      <c r="R14" s="4" t="s">
        <v>130</v>
      </c>
      <c r="S14" s="4" t="s">
        <v>131</v>
      </c>
      <c r="T14" s="4" t="s">
        <v>132</v>
      </c>
    </row>
    <row r="15" spans="1:20" ht="52.8">
      <c r="A15" s="4" t="s">
        <v>195</v>
      </c>
      <c r="B15" s="5" t="s">
        <v>67</v>
      </c>
      <c r="C15" s="4" t="s">
        <v>96</v>
      </c>
      <c r="D15" s="4" t="s">
        <v>107</v>
      </c>
      <c r="E15" s="4" t="s">
        <v>104</v>
      </c>
      <c r="F15" s="4" t="s">
        <v>114</v>
      </c>
      <c r="G15" s="4"/>
      <c r="H15" s="4" t="s">
        <v>119</v>
      </c>
      <c r="I15" s="4" t="s">
        <v>123</v>
      </c>
      <c r="J15" s="4"/>
      <c r="K15" s="4"/>
      <c r="L15" s="4"/>
      <c r="M15" s="4"/>
      <c r="N15" s="4" t="s">
        <v>124</v>
      </c>
      <c r="O15" s="4" t="s">
        <v>211</v>
      </c>
      <c r="P15" s="4" t="s">
        <v>212</v>
      </c>
      <c r="Q15" s="4" t="s">
        <v>141</v>
      </c>
      <c r="R15" s="4" t="s">
        <v>130</v>
      </c>
      <c r="S15" s="4" t="s">
        <v>131</v>
      </c>
      <c r="T15" s="4" t="s">
        <v>131</v>
      </c>
    </row>
    <row r="16" spans="1:20" ht="92.4">
      <c r="A16" s="4" t="s">
        <v>196</v>
      </c>
      <c r="B16" s="5" t="s">
        <v>67</v>
      </c>
      <c r="C16" s="4" t="s">
        <v>116</v>
      </c>
      <c r="D16" s="4" t="s">
        <v>107</v>
      </c>
      <c r="E16" s="4" t="s">
        <v>104</v>
      </c>
      <c r="F16" s="4" t="s">
        <v>118</v>
      </c>
      <c r="G16" s="4"/>
      <c r="H16" s="4" t="s">
        <v>119</v>
      </c>
      <c r="I16" s="4" t="s">
        <v>123</v>
      </c>
      <c r="J16" s="4"/>
      <c r="K16" s="4"/>
      <c r="L16" s="4"/>
      <c r="M16" s="4"/>
      <c r="N16" s="4" t="s">
        <v>126</v>
      </c>
      <c r="O16" s="4" t="s">
        <v>229</v>
      </c>
      <c r="P16" s="4" t="s">
        <v>230</v>
      </c>
      <c r="Q16" s="4" t="s">
        <v>140</v>
      </c>
      <c r="R16" s="4" t="s">
        <v>130</v>
      </c>
      <c r="S16" s="4" t="s">
        <v>138</v>
      </c>
      <c r="T16" s="4" t="s">
        <v>138</v>
      </c>
    </row>
    <row r="17" spans="1:20" ht="92.4">
      <c r="A17" s="4" t="s">
        <v>197</v>
      </c>
      <c r="B17" s="5" t="s">
        <v>29</v>
      </c>
      <c r="C17" s="4" t="s">
        <v>231</v>
      </c>
      <c r="D17" s="4" t="s">
        <v>38</v>
      </c>
      <c r="E17" s="4" t="s">
        <v>39</v>
      </c>
      <c r="F17" s="4" t="s">
        <v>232</v>
      </c>
      <c r="G17" s="4"/>
      <c r="H17" s="4" t="s">
        <v>119</v>
      </c>
      <c r="I17" s="4" t="s">
        <v>123</v>
      </c>
      <c r="J17" s="4"/>
      <c r="K17" s="4"/>
      <c r="L17" s="4"/>
      <c r="M17" s="4"/>
      <c r="N17" s="4" t="s">
        <v>126</v>
      </c>
      <c r="O17" s="4" t="s">
        <v>214</v>
      </c>
      <c r="P17" s="4" t="s">
        <v>215</v>
      </c>
      <c r="Q17" s="4" t="s">
        <v>140</v>
      </c>
      <c r="R17" s="4" t="s">
        <v>130</v>
      </c>
      <c r="S17" s="4" t="s">
        <v>138</v>
      </c>
      <c r="T17" s="4" t="s">
        <v>138</v>
      </c>
    </row>
    <row r="18" spans="1:20" ht="66">
      <c r="A18" s="4" t="s">
        <v>198</v>
      </c>
      <c r="B18" s="5" t="s">
        <v>29</v>
      </c>
      <c r="C18" s="5" t="s">
        <v>31</v>
      </c>
      <c r="D18" s="5" t="s">
        <v>107</v>
      </c>
      <c r="E18" s="5" t="s">
        <v>39</v>
      </c>
      <c r="F18" s="5" t="s">
        <v>233</v>
      </c>
      <c r="G18" s="4"/>
      <c r="H18" s="4" t="s">
        <v>119</v>
      </c>
      <c r="I18" s="4" t="s">
        <v>123</v>
      </c>
      <c r="J18" s="4"/>
      <c r="K18" s="4"/>
      <c r="L18" s="4"/>
      <c r="M18" s="4"/>
      <c r="N18" s="4" t="s">
        <v>126</v>
      </c>
      <c r="O18" s="4" t="s">
        <v>147</v>
      </c>
      <c r="P18" s="4" t="s">
        <v>222</v>
      </c>
      <c r="Q18" s="4" t="s">
        <v>140</v>
      </c>
      <c r="R18" s="4" t="s">
        <v>130</v>
      </c>
      <c r="S18" s="4" t="s">
        <v>132</v>
      </c>
      <c r="T18" s="4" t="s">
        <v>132</v>
      </c>
    </row>
    <row r="19" spans="1:20" ht="79.2">
      <c r="A19" s="4" t="s">
        <v>199</v>
      </c>
      <c r="B19" s="5" t="s">
        <v>29</v>
      </c>
      <c r="C19" s="5" t="s">
        <v>32</v>
      </c>
      <c r="D19" s="5" t="s">
        <v>107</v>
      </c>
      <c r="E19" s="5" t="s">
        <v>39</v>
      </c>
      <c r="F19" s="5" t="s">
        <v>44</v>
      </c>
      <c r="G19" s="4"/>
      <c r="H19" s="4" t="s">
        <v>119</v>
      </c>
      <c r="I19" s="4" t="s">
        <v>123</v>
      </c>
      <c r="J19" s="4"/>
      <c r="K19" s="4"/>
      <c r="L19" s="4"/>
      <c r="M19" s="4"/>
      <c r="N19" s="4" t="s">
        <v>126</v>
      </c>
      <c r="O19" s="4" t="s">
        <v>219</v>
      </c>
      <c r="P19" s="4" t="s">
        <v>220</v>
      </c>
      <c r="Q19" s="4" t="s">
        <v>140</v>
      </c>
      <c r="R19" s="4" t="s">
        <v>130</v>
      </c>
      <c r="S19" s="4" t="s">
        <v>138</v>
      </c>
      <c r="T19" s="4" t="s">
        <v>138</v>
      </c>
    </row>
    <row r="20" spans="1:20" ht="39.6">
      <c r="A20" s="4" t="s">
        <v>200</v>
      </c>
      <c r="B20" s="5" t="s">
        <v>29</v>
      </c>
      <c r="C20" s="4" t="s">
        <v>30</v>
      </c>
      <c r="D20" s="5" t="s">
        <v>107</v>
      </c>
      <c r="E20" s="4" t="s">
        <v>39</v>
      </c>
      <c r="F20" s="4" t="s">
        <v>41</v>
      </c>
      <c r="G20" s="4"/>
      <c r="H20" s="4" t="s">
        <v>119</v>
      </c>
      <c r="I20" s="4" t="s">
        <v>123</v>
      </c>
      <c r="J20" s="4"/>
      <c r="K20" s="4"/>
      <c r="L20" s="4"/>
      <c r="M20" s="4"/>
      <c r="N20" s="4" t="s">
        <v>126</v>
      </c>
      <c r="O20" s="4" t="s">
        <v>145</v>
      </c>
      <c r="P20" s="4" t="s">
        <v>220</v>
      </c>
      <c r="Q20" s="4" t="s">
        <v>140</v>
      </c>
      <c r="R20" s="4" t="s">
        <v>130</v>
      </c>
      <c r="S20" s="4" t="s">
        <v>138</v>
      </c>
      <c r="T20" s="4" t="s">
        <v>138</v>
      </c>
    </row>
    <row r="21" spans="1:20" ht="52.8">
      <c r="A21" s="4" t="s">
        <v>201</v>
      </c>
      <c r="B21" s="5" t="s">
        <v>29</v>
      </c>
      <c r="C21" s="4" t="s">
        <v>33</v>
      </c>
      <c r="D21" s="5" t="s">
        <v>107</v>
      </c>
      <c r="E21" s="4" t="s">
        <v>39</v>
      </c>
      <c r="F21" s="4" t="s">
        <v>234</v>
      </c>
      <c r="G21" s="4"/>
      <c r="H21" s="4" t="s">
        <v>119</v>
      </c>
      <c r="I21" s="4" t="s">
        <v>123</v>
      </c>
      <c r="J21" s="4"/>
      <c r="K21" s="4"/>
      <c r="L21" s="4"/>
      <c r="M21" s="4"/>
      <c r="N21" s="4" t="s">
        <v>126</v>
      </c>
      <c r="O21" s="4" t="s">
        <v>146</v>
      </c>
      <c r="P21" s="4" t="s">
        <v>220</v>
      </c>
      <c r="Q21" s="4" t="s">
        <v>140</v>
      </c>
      <c r="R21" s="4" t="s">
        <v>130</v>
      </c>
      <c r="S21" s="4" t="s">
        <v>138</v>
      </c>
      <c r="T21" s="4" t="s">
        <v>138</v>
      </c>
    </row>
    <row r="22" spans="1:20" ht="52.8">
      <c r="A22" s="4" t="s">
        <v>202</v>
      </c>
      <c r="B22" s="5" t="s">
        <v>29</v>
      </c>
      <c r="C22" s="4" t="s">
        <v>34</v>
      </c>
      <c r="D22" s="5" t="s">
        <v>107</v>
      </c>
      <c r="E22" s="4" t="s">
        <v>39</v>
      </c>
      <c r="F22" s="4" t="s">
        <v>235</v>
      </c>
      <c r="G22" s="4"/>
      <c r="H22" s="4" t="s">
        <v>119</v>
      </c>
      <c r="I22" s="4" t="s">
        <v>123</v>
      </c>
      <c r="J22" s="4"/>
      <c r="K22" s="4"/>
      <c r="L22" s="4"/>
      <c r="M22" s="4"/>
      <c r="N22" s="4" t="s">
        <v>126</v>
      </c>
      <c r="O22" s="4" t="s">
        <v>148</v>
      </c>
      <c r="P22" s="4" t="s">
        <v>220</v>
      </c>
      <c r="Q22" s="4" t="s">
        <v>140</v>
      </c>
      <c r="R22" s="4" t="s">
        <v>130</v>
      </c>
      <c r="S22" s="4" t="s">
        <v>138</v>
      </c>
      <c r="T22" s="4" t="s">
        <v>138</v>
      </c>
    </row>
    <row r="23" spans="1:20" ht="39.6">
      <c r="A23" s="4" t="s">
        <v>203</v>
      </c>
      <c r="B23" s="5" t="s">
        <v>29</v>
      </c>
      <c r="C23" s="4" t="s">
        <v>35</v>
      </c>
      <c r="D23" s="5" t="s">
        <v>107</v>
      </c>
      <c r="E23" s="4" t="s">
        <v>40</v>
      </c>
      <c r="F23" s="4" t="s">
        <v>236</v>
      </c>
      <c r="G23" s="4"/>
      <c r="H23" s="4" t="s">
        <v>119</v>
      </c>
      <c r="I23" s="4" t="s">
        <v>123</v>
      </c>
      <c r="J23" s="4"/>
      <c r="K23" s="4"/>
      <c r="L23" s="4"/>
      <c r="M23" s="4"/>
      <c r="N23" s="4" t="s">
        <v>126</v>
      </c>
      <c r="O23" s="4" t="s">
        <v>149</v>
      </c>
      <c r="P23" s="4" t="s">
        <v>220</v>
      </c>
      <c r="Q23" s="4" t="s">
        <v>140</v>
      </c>
      <c r="R23" s="4" t="s">
        <v>130</v>
      </c>
      <c r="S23" s="4" t="s">
        <v>138</v>
      </c>
      <c r="T23" s="4" t="s">
        <v>138</v>
      </c>
    </row>
    <row r="24" spans="1:20" ht="66">
      <c r="A24" s="4" t="s">
        <v>204</v>
      </c>
      <c r="B24" s="5" t="s">
        <v>29</v>
      </c>
      <c r="C24" s="4" t="s">
        <v>36</v>
      </c>
      <c r="D24" s="5" t="s">
        <v>107</v>
      </c>
      <c r="E24" s="4" t="s">
        <v>39</v>
      </c>
      <c r="F24" s="4" t="s">
        <v>237</v>
      </c>
      <c r="G24" s="4"/>
      <c r="H24" s="4" t="s">
        <v>119</v>
      </c>
      <c r="I24" s="4" t="s">
        <v>123</v>
      </c>
      <c r="J24" s="4"/>
      <c r="K24" s="4"/>
      <c r="L24" s="4"/>
      <c r="M24" s="4"/>
      <c r="N24" s="4" t="s">
        <v>126</v>
      </c>
      <c r="O24" s="4" t="s">
        <v>217</v>
      </c>
      <c r="P24" s="4" t="s">
        <v>218</v>
      </c>
      <c r="Q24" s="4" t="s">
        <v>140</v>
      </c>
      <c r="R24" s="4" t="s">
        <v>130</v>
      </c>
      <c r="S24" s="4" t="s">
        <v>138</v>
      </c>
      <c r="T24" s="4" t="s">
        <v>137</v>
      </c>
    </row>
    <row r="25" spans="1:20" ht="39.6">
      <c r="A25" s="4" t="s">
        <v>205</v>
      </c>
      <c r="B25" s="5" t="s">
        <v>29</v>
      </c>
      <c r="C25" s="4" t="s">
        <v>37</v>
      </c>
      <c r="D25" s="5" t="s">
        <v>107</v>
      </c>
      <c r="E25" s="4" t="s">
        <v>40</v>
      </c>
      <c r="F25" s="4" t="s">
        <v>42</v>
      </c>
      <c r="G25" s="4"/>
      <c r="H25" s="4" t="s">
        <v>119</v>
      </c>
      <c r="I25" s="4" t="s">
        <v>123</v>
      </c>
      <c r="J25" s="4"/>
      <c r="K25" s="4"/>
      <c r="L25" s="4"/>
      <c r="M25" s="4"/>
      <c r="N25" s="4" t="s">
        <v>126</v>
      </c>
      <c r="O25" s="4" t="s">
        <v>150</v>
      </c>
      <c r="P25" s="4" t="s">
        <v>220</v>
      </c>
      <c r="Q25" s="4" t="s">
        <v>140</v>
      </c>
      <c r="R25" s="4" t="s">
        <v>130</v>
      </c>
      <c r="S25" s="4" t="s">
        <v>138</v>
      </c>
      <c r="T25" s="4" t="s">
        <v>138</v>
      </c>
    </row>
    <row r="26" spans="1:20" ht="39.6">
      <c r="A26" s="4" t="s">
        <v>206</v>
      </c>
      <c r="B26" s="5" t="s">
        <v>29</v>
      </c>
      <c r="C26" s="4" t="s">
        <v>43</v>
      </c>
      <c r="D26" s="5" t="s">
        <v>107</v>
      </c>
      <c r="E26" s="4" t="s">
        <v>40</v>
      </c>
      <c r="F26" s="4" t="s">
        <v>238</v>
      </c>
      <c r="G26" s="4"/>
      <c r="H26" s="4" t="s">
        <v>119</v>
      </c>
      <c r="I26" s="4" t="s">
        <v>123</v>
      </c>
      <c r="J26" s="4"/>
      <c r="K26" s="4"/>
      <c r="L26" s="4"/>
      <c r="M26" s="4"/>
      <c r="N26" s="4" t="s">
        <v>126</v>
      </c>
      <c r="O26" s="4" t="s">
        <v>151</v>
      </c>
      <c r="P26" s="4" t="s">
        <v>220</v>
      </c>
      <c r="Q26" s="4" t="s">
        <v>140</v>
      </c>
      <c r="R26" s="4" t="s">
        <v>130</v>
      </c>
      <c r="S26" s="4" t="s">
        <v>138</v>
      </c>
      <c r="T26" s="4" t="s">
        <v>138</v>
      </c>
    </row>
    <row r="27" spans="1:20" ht="66">
      <c r="A27" s="4" t="s">
        <v>207</v>
      </c>
      <c r="B27" s="5" t="s">
        <v>79</v>
      </c>
      <c r="C27" s="4" t="s">
        <v>121</v>
      </c>
      <c r="D27" s="5" t="s">
        <v>107</v>
      </c>
      <c r="E27" s="4" t="s">
        <v>104</v>
      </c>
      <c r="F27" s="4" t="s">
        <v>115</v>
      </c>
      <c r="G27" s="4"/>
      <c r="H27" s="4" t="s">
        <v>119</v>
      </c>
      <c r="I27" s="4" t="s">
        <v>123</v>
      </c>
      <c r="J27" s="4"/>
      <c r="K27" s="4"/>
      <c r="L27" s="4"/>
      <c r="M27" s="4"/>
      <c r="N27" s="4" t="s">
        <v>126</v>
      </c>
      <c r="O27" s="4" t="s">
        <v>239</v>
      </c>
      <c r="P27" s="4" t="s">
        <v>153</v>
      </c>
      <c r="Q27" s="4" t="s">
        <v>140</v>
      </c>
      <c r="R27" s="4" t="s">
        <v>130</v>
      </c>
      <c r="S27" s="4" t="s">
        <v>132</v>
      </c>
      <c r="T27" s="4" t="s">
        <v>132</v>
      </c>
    </row>
    <row r="28" spans="1:20" ht="39.6">
      <c r="A28" s="4" t="s">
        <v>208</v>
      </c>
      <c r="B28" s="5" t="s">
        <v>70</v>
      </c>
      <c r="C28" s="4" t="s">
        <v>122</v>
      </c>
      <c r="D28" s="5" t="s">
        <v>107</v>
      </c>
      <c r="E28" s="4" t="s">
        <v>104</v>
      </c>
      <c r="F28" s="4" t="s">
        <v>115</v>
      </c>
      <c r="G28" s="4"/>
      <c r="H28" s="4" t="s">
        <v>119</v>
      </c>
      <c r="I28" s="4" t="s">
        <v>123</v>
      </c>
      <c r="J28" s="4"/>
      <c r="K28" s="4"/>
      <c r="L28" s="4"/>
      <c r="M28" s="4"/>
      <c r="N28" s="4" t="s">
        <v>126</v>
      </c>
      <c r="O28" s="4" t="s">
        <v>154</v>
      </c>
      <c r="P28" s="4" t="s">
        <v>155</v>
      </c>
      <c r="Q28" s="4" t="s">
        <v>140</v>
      </c>
      <c r="R28" s="4" t="s">
        <v>130</v>
      </c>
      <c r="S28" s="4" t="s">
        <v>132</v>
      </c>
      <c r="T28" s="4" t="s">
        <v>132</v>
      </c>
    </row>
    <row r="29" spans="1:20" ht="39.6">
      <c r="A29" s="4" t="s">
        <v>209</v>
      </c>
      <c r="B29" s="5" t="s">
        <v>66</v>
      </c>
      <c r="C29" s="4"/>
      <c r="D29" s="4" t="s">
        <v>120</v>
      </c>
      <c r="E29" s="4" t="s">
        <v>104</v>
      </c>
      <c r="F29" s="4"/>
      <c r="G29" s="4"/>
      <c r="H29" s="4" t="s">
        <v>119</v>
      </c>
      <c r="I29" s="4" t="s">
        <v>123</v>
      </c>
      <c r="J29" s="4"/>
      <c r="K29" s="4"/>
      <c r="L29" s="4"/>
      <c r="M29" s="4"/>
      <c r="N29" s="4" t="s">
        <v>127</v>
      </c>
      <c r="O29" s="4" t="s">
        <v>152</v>
      </c>
      <c r="P29" s="4" t="s">
        <v>240</v>
      </c>
      <c r="Q29" s="4" t="s">
        <v>142</v>
      </c>
      <c r="R29" s="4"/>
      <c r="S29" s="4"/>
      <c r="T29" s="4"/>
    </row>
    <row r="31" spans="1:20" ht="57.6">
      <c r="Q31" t="s">
        <v>140</v>
      </c>
      <c r="S31" s="36" t="s">
        <v>131</v>
      </c>
    </row>
    <row r="32" spans="1:20" ht="28.8">
      <c r="Q32" t="s">
        <v>141</v>
      </c>
      <c r="S32" s="36" t="s">
        <v>132</v>
      </c>
    </row>
    <row r="33" spans="2:22" ht="28.8">
      <c r="Q33" t="s">
        <v>142</v>
      </c>
      <c r="S33" s="36" t="s">
        <v>138</v>
      </c>
    </row>
    <row r="34" spans="2:22" ht="28.8">
      <c r="S34" s="36" t="s">
        <v>133</v>
      </c>
    </row>
    <row r="35" spans="2:22">
      <c r="S35" s="36" t="s">
        <v>137</v>
      </c>
    </row>
    <row r="36" spans="2:22">
      <c r="S36" s="36" t="s">
        <v>139</v>
      </c>
    </row>
    <row r="37" spans="2:22">
      <c r="S37" s="37" t="s">
        <v>143</v>
      </c>
    </row>
    <row r="38" spans="2:22">
      <c r="S38" s="36" t="s">
        <v>136</v>
      </c>
    </row>
    <row r="39" spans="2:22">
      <c r="S39" s="36" t="s">
        <v>134</v>
      </c>
    </row>
    <row r="40" spans="2:22" ht="28.8">
      <c r="S40" s="36" t="s">
        <v>135</v>
      </c>
    </row>
    <row r="42" spans="2:22" ht="31.2">
      <c r="B42" s="38" t="s">
        <v>241</v>
      </c>
      <c r="C42" s="38" t="s">
        <v>156</v>
      </c>
      <c r="O42" s="39" t="s">
        <v>157</v>
      </c>
      <c r="P42" s="40"/>
      <c r="Q42" s="40"/>
    </row>
    <row r="43" spans="2:22" ht="31.2">
      <c r="B43" s="38" t="s">
        <v>65</v>
      </c>
      <c r="C43" s="38">
        <f>COUNTIFS($Q$2:$Q$29,"Full",$B$2:$B$29,"*Survey*")</f>
        <v>8</v>
      </c>
      <c r="O43" s="41" t="s">
        <v>158</v>
      </c>
      <c r="P43" s="41">
        <f>COUNTIF($R$2:$R$29,"Input")</f>
        <v>0</v>
      </c>
      <c r="Q43" s="42"/>
      <c r="R43" s="43" t="s">
        <v>160</v>
      </c>
      <c r="S43" s="46"/>
      <c r="T43" s="46"/>
      <c r="U43" s="46"/>
      <c r="V43" s="44"/>
    </row>
    <row r="44" spans="2:22" ht="31.2">
      <c r="B44" s="38" t="s">
        <v>128</v>
      </c>
      <c r="C44" s="38">
        <f>COUNTIFS($Q$2:$Q$29,"Full",$B$2:$B$29,"*Function*")</f>
        <v>1</v>
      </c>
      <c r="O44" s="41" t="s">
        <v>130</v>
      </c>
      <c r="P44" s="41">
        <f>COUNTIF($R$2:$R$29,"Output")</f>
        <v>27</v>
      </c>
      <c r="Q44" s="42"/>
      <c r="R44" s="51"/>
      <c r="S44" s="51" t="s">
        <v>161</v>
      </c>
      <c r="T44" s="51" t="s">
        <v>162</v>
      </c>
      <c r="U44" s="51" t="s">
        <v>163</v>
      </c>
      <c r="V44" s="51" t="s">
        <v>164</v>
      </c>
    </row>
    <row r="45" spans="2:22" ht="31.2">
      <c r="B45" s="38" t="s">
        <v>67</v>
      </c>
      <c r="C45" s="38">
        <f>COUNTIFS($Q$2:$Q$29,"Full",$B$2:$B$29,"*Redline*")</f>
        <v>1</v>
      </c>
      <c r="O45" s="40"/>
      <c r="P45" s="40"/>
      <c r="Q45" s="40"/>
      <c r="R45" s="48" t="str">
        <f>S31</f>
        <v>Land Cover / Use / Ecosystem Extent</v>
      </c>
      <c r="S45" s="47">
        <f>AVERAGE(T45:U45)</f>
        <v>0</v>
      </c>
      <c r="T45" s="47">
        <f>COUNTIFS($Q$2:$Q$29,"Full",$S$2:$S$29,"*Extent*")</f>
        <v>0</v>
      </c>
      <c r="U45" s="47">
        <f>COUNTIFS($Q$2:$Q$29,"Full",$T$2:$T$29,"*Extent*")</f>
        <v>0</v>
      </c>
      <c r="V45" s="47">
        <f>(S45/$S$55)*100</f>
        <v>0</v>
      </c>
    </row>
    <row r="46" spans="2:22" ht="31.2">
      <c r="B46" s="38" t="s">
        <v>29</v>
      </c>
      <c r="C46" s="38">
        <f>COUNTIFS($Q$2:$Q$29,"Full",$B$2:$B$29,"*(GEP)*")</f>
        <v>10</v>
      </c>
      <c r="O46" s="43" t="s">
        <v>159</v>
      </c>
      <c r="P46" s="44"/>
      <c r="R46" s="48" t="str">
        <f t="shared" ref="R46:R54" si="0">S32</f>
        <v>Ecosystem Condition</v>
      </c>
      <c r="S46" s="47">
        <f>AVERAGE(T46:U46)</f>
        <v>5</v>
      </c>
      <c r="T46" s="47">
        <f>COUNTIFS($Q$2:$Q$29,"Full",$S$2:$S$29,"*Condition*")</f>
        <v>5</v>
      </c>
      <c r="U46" s="47">
        <f>COUNTIFS($Q$2:$Q$29,"Full",$T$2:$T$29,"*Condition*")</f>
        <v>5</v>
      </c>
      <c r="V46" s="47">
        <f t="shared" ref="V46:V54" si="1">(S46/$S$55)*100</f>
        <v>22.727272727272727</v>
      </c>
    </row>
    <row r="47" spans="2:22" ht="46.8">
      <c r="B47" s="38" t="s">
        <v>79</v>
      </c>
      <c r="C47" s="38">
        <f>COUNTIFS($Q$2:$Q$29,"Full",$B$2:$B$29,"*surface*")</f>
        <v>1</v>
      </c>
      <c r="O47" s="41" t="s">
        <v>140</v>
      </c>
      <c r="P47" s="41">
        <f>COUNTIF(Table6[UNEP-WCMC Assessment - Possibilities for alignment under this Project (Full, Partial, None)],"Full")</f>
        <v>22</v>
      </c>
      <c r="R47" s="48" t="str">
        <f t="shared" si="0"/>
        <v>Ecosystem Services</v>
      </c>
      <c r="S47" s="47">
        <f>AVERAGE(T47:U47)</f>
        <v>15</v>
      </c>
      <c r="T47" s="47">
        <f>COUNTIFS($Q$2:$Q$29,"Full",$S$2:$S$29,"*Services*")</f>
        <v>16</v>
      </c>
      <c r="U47" s="47">
        <f>COUNTIFS($Q$2:$Q$29,"Full",$T$2:$T$29,"*Services*")</f>
        <v>14</v>
      </c>
      <c r="V47" s="47">
        <f t="shared" si="1"/>
        <v>68.181818181818173</v>
      </c>
    </row>
    <row r="48" spans="2:22" ht="31.2">
      <c r="B48" s="38" t="s">
        <v>70</v>
      </c>
      <c r="C48" s="38">
        <f>COUNTIFS($Q$2:$Q$29,"Full",$B$2:$B$29,"*Ambient*")</f>
        <v>1</v>
      </c>
      <c r="O48" s="45" t="s">
        <v>141</v>
      </c>
      <c r="P48" s="41">
        <f>COUNTIF(Table6[UNEP-WCMC Assessment - Possibilities for alignment under this Project (Full, Partial, None)],"Partial")</f>
        <v>5</v>
      </c>
      <c r="R48" s="48" t="str">
        <f t="shared" si="0"/>
        <v>Protected Area Accounts</v>
      </c>
      <c r="S48" s="47">
        <f>AVERAGE(T48:U48)</f>
        <v>0</v>
      </c>
      <c r="T48" s="47">
        <f>COUNTIFS($Q$2:$Q$29,"Full",$S$2:$S$29,"*Protected*")</f>
        <v>0</v>
      </c>
      <c r="U48" s="47">
        <f>COUNTIFS($Q$2:$Q$29,"Full",$T$2:$T$29,"*Protected*")</f>
        <v>0</v>
      </c>
      <c r="V48" s="47">
        <f t="shared" si="1"/>
        <v>0</v>
      </c>
    </row>
    <row r="49" spans="2:22" ht="31.2">
      <c r="B49" s="38" t="s">
        <v>66</v>
      </c>
      <c r="C49" s="38">
        <f>COUNTIFS($Q$2:$Q$29,"Full",$B$2:$B$29,"*Transfer*")</f>
        <v>0</v>
      </c>
      <c r="O49" s="41" t="s">
        <v>142</v>
      </c>
      <c r="P49" s="41">
        <f>COUNTIF(Table6[UNEP-WCMC Assessment - Possibilities for alignment under this Project (Full, Partial, None)],"None")</f>
        <v>1</v>
      </c>
      <c r="R49" s="48" t="str">
        <f t="shared" si="0"/>
        <v>Carbon</v>
      </c>
      <c r="S49" s="47">
        <f t="shared" ref="S49:S54" si="2">AVERAGE(T49:U49)</f>
        <v>1</v>
      </c>
      <c r="T49" s="47">
        <f>COUNTIFS($Q$2:$Q$29,"Full",$S$2:$S$29,"*Carbon*")</f>
        <v>0</v>
      </c>
      <c r="U49" s="47">
        <f>COUNTIFS($Q$2:$Q$29,"Full",$T$2:$T$29,"*Carbon*")</f>
        <v>2</v>
      </c>
      <c r="V49" s="47">
        <f t="shared" si="1"/>
        <v>4.5454545454545459</v>
      </c>
    </row>
    <row r="50" spans="2:22" ht="15.6">
      <c r="B50" s="38" t="s">
        <v>165</v>
      </c>
      <c r="C50" s="38">
        <f>+SUM(C43:C49)</f>
        <v>22</v>
      </c>
      <c r="R50" s="48" t="str">
        <f t="shared" si="0"/>
        <v>Biodiversity</v>
      </c>
      <c r="S50" s="47">
        <f t="shared" si="2"/>
        <v>1</v>
      </c>
      <c r="T50" s="47">
        <f>COUNTIFS($Q$2:$Q$29,"Full",$S$2:$S$29,"*Biodiversity*")</f>
        <v>1</v>
      </c>
      <c r="U50" s="47">
        <f>COUNTIFS($Q$2:$Q$29,"Full",$T$2:$T$29,"*Biodiversity*")</f>
        <v>1</v>
      </c>
      <c r="V50" s="47">
        <f t="shared" si="1"/>
        <v>4.5454545454545459</v>
      </c>
    </row>
    <row r="51" spans="2:22">
      <c r="R51" s="48" t="str">
        <f t="shared" si="0"/>
        <v>SEEA CF Flow</v>
      </c>
      <c r="S51" s="47">
        <f t="shared" si="2"/>
        <v>0</v>
      </c>
      <c r="T51" s="47">
        <f>COUNTIFS($Q$2:$Q$29,"Full",$S$2:$S$29,"*Flow*")</f>
        <v>0</v>
      </c>
      <c r="U51" s="47">
        <f>COUNTIFS($Q$2:$Q$29,"Full",$T$2:$T$29,"*Flow*")</f>
        <v>0</v>
      </c>
      <c r="V51" s="47">
        <f t="shared" si="1"/>
        <v>0</v>
      </c>
    </row>
    <row r="52" spans="2:22">
      <c r="R52" s="48" t="str">
        <f t="shared" si="0"/>
        <v>SEEA CF Asset</v>
      </c>
      <c r="S52" s="47">
        <f t="shared" si="2"/>
        <v>0</v>
      </c>
      <c r="T52" s="47">
        <f>COUNTIFS($Q$2:$Q$29,"Full",$S$2:$S$29,"*Asset*")</f>
        <v>0</v>
      </c>
      <c r="U52" s="47">
        <f>COUNTIFS($Q$2:$Q$29,"Full",$T$2:$T$29,"*Asset*")</f>
        <v>0</v>
      </c>
      <c r="V52" s="47">
        <f t="shared" si="1"/>
        <v>0</v>
      </c>
    </row>
    <row r="53" spans="2:22">
      <c r="R53" s="48" t="str">
        <f t="shared" si="0"/>
        <v>SEEA Water</v>
      </c>
      <c r="S53" s="47">
        <f t="shared" si="2"/>
        <v>0</v>
      </c>
      <c r="T53" s="47">
        <f>COUNTIFS($Q$2:$Q$29,"Full",$S$2:$S$29,"*Water*")</f>
        <v>0</v>
      </c>
      <c r="U53" s="47">
        <f>COUNTIFS($Q$2:$Q$29,"Full",$T$2:$T$29,"*Water*")</f>
        <v>0</v>
      </c>
      <c r="V53" s="47">
        <f t="shared" si="1"/>
        <v>0</v>
      </c>
    </row>
    <row r="54" spans="2:22" ht="28.8">
      <c r="R54" s="48" t="str">
        <f t="shared" si="0"/>
        <v>SEEA CF Energy Accounts</v>
      </c>
      <c r="S54" s="47">
        <f t="shared" si="2"/>
        <v>0</v>
      </c>
      <c r="T54" s="47">
        <f>COUNTIFS($Q$2:$Q$29,"Full",$S$2:$S$29,"*Energy*")</f>
        <v>0</v>
      </c>
      <c r="U54" s="47">
        <f>COUNTIFS($Q$2:$Q$29,"Full",$T$2:$T$29,"*Energy*")</f>
        <v>0</v>
      </c>
      <c r="V54" s="47">
        <f t="shared" si="1"/>
        <v>0</v>
      </c>
    </row>
    <row r="55" spans="2:22">
      <c r="R55" s="49" t="s">
        <v>165</v>
      </c>
      <c r="S55" s="50">
        <f>SUM(S45:S54)</f>
        <v>22</v>
      </c>
      <c r="T55" s="50">
        <f>SUM(T45:T54)</f>
        <v>22</v>
      </c>
      <c r="U55" s="50">
        <f>SUM(U45:U54)</f>
        <v>22</v>
      </c>
      <c r="V55" s="50">
        <f>SUM(V45:V54)</f>
        <v>100</v>
      </c>
    </row>
    <row r="84" spans="2:5" ht="26.4">
      <c r="B84" s="52" t="s">
        <v>97</v>
      </c>
      <c r="C84" s="52" t="s">
        <v>132</v>
      </c>
      <c r="D84" s="52" t="s">
        <v>132</v>
      </c>
      <c r="E84" t="str">
        <f>IF(C84=D84,C84,(CONCATENATE(C84," and ",D84)))</f>
        <v>Ecosystem Condition</v>
      </c>
    </row>
    <row r="85" spans="2:5" ht="26.4">
      <c r="B85" s="53" t="s">
        <v>109</v>
      </c>
      <c r="C85" s="53" t="s">
        <v>138</v>
      </c>
      <c r="D85" s="53" t="s">
        <v>138</v>
      </c>
      <c r="E85" t="str">
        <f t="shared" ref="E85:E105" si="3">IF(C85=D85,C85,(CONCATENATE(C85," and ",D85)))</f>
        <v>Ecosystem Services</v>
      </c>
    </row>
    <row r="86" spans="2:5" ht="26.4">
      <c r="B86" s="52" t="s">
        <v>98</v>
      </c>
      <c r="C86" s="52" t="s">
        <v>138</v>
      </c>
      <c r="D86" s="52" t="s">
        <v>137</v>
      </c>
      <c r="E86" t="str">
        <f t="shared" si="3"/>
        <v>Ecosystem Services and Carbon</v>
      </c>
    </row>
    <row r="87" spans="2:5" ht="26.4">
      <c r="B87" s="53" t="s">
        <v>99</v>
      </c>
      <c r="C87" s="53" t="s">
        <v>138</v>
      </c>
      <c r="D87" s="53" t="s">
        <v>138</v>
      </c>
      <c r="E87" t="str">
        <f t="shared" si="3"/>
        <v>Ecosystem Services</v>
      </c>
    </row>
    <row r="88" spans="2:5" ht="26.4">
      <c r="B88" s="52" t="s">
        <v>100</v>
      </c>
      <c r="C88" s="52" t="s">
        <v>138</v>
      </c>
      <c r="D88" s="52" t="s">
        <v>138</v>
      </c>
      <c r="E88" t="str">
        <f t="shared" si="3"/>
        <v>Ecosystem Services</v>
      </c>
    </row>
    <row r="89" spans="2:5" ht="26.4">
      <c r="B89" s="53" t="s">
        <v>101</v>
      </c>
      <c r="C89" s="53" t="s">
        <v>132</v>
      </c>
      <c r="D89" s="53" t="s">
        <v>132</v>
      </c>
      <c r="E89" t="str">
        <f t="shared" si="3"/>
        <v>Ecosystem Condition</v>
      </c>
    </row>
    <row r="90" spans="2:5" ht="26.4">
      <c r="B90" s="52" t="s">
        <v>102</v>
      </c>
      <c r="C90" s="52" t="s">
        <v>138</v>
      </c>
      <c r="D90" s="52" t="s">
        <v>138</v>
      </c>
      <c r="E90" t="str">
        <f t="shared" si="3"/>
        <v>Ecosystem Services</v>
      </c>
    </row>
    <row r="91" spans="2:5" ht="26.4">
      <c r="B91" s="53" t="s">
        <v>103</v>
      </c>
      <c r="C91" s="53" t="s">
        <v>139</v>
      </c>
      <c r="D91" s="53" t="s">
        <v>139</v>
      </c>
      <c r="E91" t="str">
        <f t="shared" si="3"/>
        <v>Biodiversity</v>
      </c>
    </row>
    <row r="92" spans="2:5" ht="26.4">
      <c r="B92" s="52" t="s">
        <v>116</v>
      </c>
      <c r="C92" s="52" t="s">
        <v>138</v>
      </c>
      <c r="D92" s="52" t="s">
        <v>138</v>
      </c>
      <c r="E92" t="str">
        <f t="shared" si="3"/>
        <v>Ecosystem Services</v>
      </c>
    </row>
    <row r="93" spans="2:5" ht="26.4">
      <c r="B93" s="53" t="s">
        <v>116</v>
      </c>
      <c r="C93" s="53" t="s">
        <v>138</v>
      </c>
      <c r="D93" s="53" t="s">
        <v>138</v>
      </c>
      <c r="E93" t="str">
        <f t="shared" si="3"/>
        <v>Ecosystem Services</v>
      </c>
    </row>
    <row r="94" spans="2:5" ht="26.4">
      <c r="B94" s="52" t="s">
        <v>231</v>
      </c>
      <c r="C94" s="52" t="s">
        <v>138</v>
      </c>
      <c r="D94" s="52" t="s">
        <v>138</v>
      </c>
      <c r="E94" t="str">
        <f t="shared" si="3"/>
        <v>Ecosystem Services</v>
      </c>
    </row>
    <row r="95" spans="2:5" ht="26.4">
      <c r="B95" s="54" t="s">
        <v>31</v>
      </c>
      <c r="C95" s="53" t="s">
        <v>132</v>
      </c>
      <c r="D95" s="53" t="s">
        <v>132</v>
      </c>
      <c r="E95" t="str">
        <f t="shared" si="3"/>
        <v>Ecosystem Condition</v>
      </c>
    </row>
    <row r="96" spans="2:5" ht="26.4">
      <c r="B96" s="55" t="s">
        <v>32</v>
      </c>
      <c r="C96" s="52" t="s">
        <v>138</v>
      </c>
      <c r="D96" s="52" t="s">
        <v>138</v>
      </c>
      <c r="E96" t="str">
        <f t="shared" si="3"/>
        <v>Ecosystem Services</v>
      </c>
    </row>
    <row r="97" spans="2:5" ht="26.4">
      <c r="B97" s="53" t="s">
        <v>30</v>
      </c>
      <c r="C97" s="53" t="s">
        <v>138</v>
      </c>
      <c r="D97" s="53" t="s">
        <v>138</v>
      </c>
      <c r="E97" t="str">
        <f t="shared" si="3"/>
        <v>Ecosystem Services</v>
      </c>
    </row>
    <row r="98" spans="2:5" ht="26.4">
      <c r="B98" s="52" t="s">
        <v>33</v>
      </c>
      <c r="C98" s="52" t="s">
        <v>138</v>
      </c>
      <c r="D98" s="52" t="s">
        <v>138</v>
      </c>
      <c r="E98" t="str">
        <f t="shared" si="3"/>
        <v>Ecosystem Services</v>
      </c>
    </row>
    <row r="99" spans="2:5" ht="26.4">
      <c r="B99" s="53" t="s">
        <v>34</v>
      </c>
      <c r="C99" s="53" t="s">
        <v>138</v>
      </c>
      <c r="D99" s="53" t="s">
        <v>138</v>
      </c>
      <c r="E99" t="str">
        <f t="shared" si="3"/>
        <v>Ecosystem Services</v>
      </c>
    </row>
    <row r="100" spans="2:5" ht="26.4">
      <c r="B100" s="52" t="s">
        <v>35</v>
      </c>
      <c r="C100" s="52" t="s">
        <v>138</v>
      </c>
      <c r="D100" s="52" t="s">
        <v>138</v>
      </c>
      <c r="E100" t="str">
        <f t="shared" si="3"/>
        <v>Ecosystem Services</v>
      </c>
    </row>
    <row r="101" spans="2:5" ht="26.4">
      <c r="B101" s="53" t="s">
        <v>36</v>
      </c>
      <c r="C101" s="53" t="s">
        <v>138</v>
      </c>
      <c r="D101" s="53" t="s">
        <v>137</v>
      </c>
      <c r="E101" t="str">
        <f t="shared" si="3"/>
        <v>Ecosystem Services and Carbon</v>
      </c>
    </row>
    <row r="102" spans="2:5" ht="26.4">
      <c r="B102" s="52" t="s">
        <v>37</v>
      </c>
      <c r="C102" s="52" t="s">
        <v>138</v>
      </c>
      <c r="D102" s="52" t="s">
        <v>138</v>
      </c>
      <c r="E102" t="str">
        <f t="shared" si="3"/>
        <v>Ecosystem Services</v>
      </c>
    </row>
    <row r="103" spans="2:5" ht="26.4">
      <c r="B103" s="53" t="s">
        <v>43</v>
      </c>
      <c r="C103" s="53" t="s">
        <v>138</v>
      </c>
      <c r="D103" s="53" t="s">
        <v>138</v>
      </c>
      <c r="E103" t="str">
        <f t="shared" si="3"/>
        <v>Ecosystem Services</v>
      </c>
    </row>
    <row r="104" spans="2:5" ht="26.4">
      <c r="B104" s="52" t="s">
        <v>121</v>
      </c>
      <c r="C104" s="52" t="s">
        <v>132</v>
      </c>
      <c r="D104" s="52" t="s">
        <v>132</v>
      </c>
      <c r="E104" t="str">
        <f t="shared" si="3"/>
        <v>Ecosystem Condition</v>
      </c>
    </row>
    <row r="105" spans="2:5" ht="26.4">
      <c r="B105" s="53" t="s">
        <v>122</v>
      </c>
      <c r="C105" s="53" t="s">
        <v>132</v>
      </c>
      <c r="D105" s="53" t="s">
        <v>132</v>
      </c>
      <c r="E105" t="str">
        <f t="shared" si="3"/>
        <v>Ecosystem Condition</v>
      </c>
    </row>
  </sheetData>
  <phoneticPr fontId="16" type="noConversion"/>
  <dataValidations count="3">
    <dataValidation type="list" allowBlank="1" showInputMessage="1" showErrorMessage="1" sqref="R2:R29">
      <formula1>"Input,Output"</formula1>
    </dataValidation>
    <dataValidation type="list" allowBlank="1" showInputMessage="1" showErrorMessage="1" sqref="Q2:Q29">
      <formula1>$Q$31:$Q$33</formula1>
    </dataValidation>
    <dataValidation type="list" allowBlank="1" showInputMessage="1" showErrorMessage="1" sqref="S2:T29 C84:D105">
      <formula1>$S$31:$S$40</formula1>
    </dataValidation>
  </dataValidation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1BF2F834EA4346881D152C2A068B67" ma:contentTypeVersion="13" ma:contentTypeDescription="Create a new document." ma:contentTypeScope="" ma:versionID="21a4ca91bbbd88d211b5fac87d9a2773">
  <xsd:schema xmlns:xsd="http://www.w3.org/2001/XMLSchema" xmlns:xs="http://www.w3.org/2001/XMLSchema" xmlns:p="http://schemas.microsoft.com/office/2006/metadata/properties" xmlns:ns2="80b4fa15-76ba-48c8-b961-b781e21574d2" xmlns:ns3="d0274a15-5367-45e1-987a-873acbd8baaa" targetNamespace="http://schemas.microsoft.com/office/2006/metadata/properties" ma:root="true" ma:fieldsID="242afd3b7eb3deea6f3c1f2aea01afe8" ns2:_="" ns3:_="">
    <xsd:import namespace="80b4fa15-76ba-48c8-b961-b781e21574d2"/>
    <xsd:import namespace="d0274a15-5367-45e1-987a-873acbd8baa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b4fa15-76ba-48c8-b961-b781e21574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274a15-5367-45e1-987a-873acbd8baa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0b4fa15-76ba-48c8-b961-b781e21574d2" xsi:nil="true"/>
  </documentManagement>
</p:properties>
</file>

<file path=customXml/itemProps1.xml><?xml version="1.0" encoding="utf-8"?>
<ds:datastoreItem xmlns:ds="http://schemas.openxmlformats.org/officeDocument/2006/customXml" ds:itemID="{B273FCDD-1D43-43E6-B158-471575041BDD}"/>
</file>

<file path=customXml/itemProps2.xml><?xml version="1.0" encoding="utf-8"?>
<ds:datastoreItem xmlns:ds="http://schemas.openxmlformats.org/officeDocument/2006/customXml" ds:itemID="{AFE1CB05-80C3-4C9A-A7DF-05BE1CA467ED}"/>
</file>

<file path=customXml/itemProps3.xml><?xml version="1.0" encoding="utf-8"?>
<ds:datastoreItem xmlns:ds="http://schemas.openxmlformats.org/officeDocument/2006/customXml" ds:itemID="{F4BE535C-CBB6-4DCF-85C5-CACE8DE0B9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Indicator Initiatives Review</vt:lpstr>
      <vt:lpstr>Specific Indicators Reviewed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2021-01-12T17:15:12Z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0x010100B51BF2F834EA4346881D152C2A068B67</vt:lpwstr>
  </property>
</Properties>
</file>