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charts/style3.xml" ContentType="application/vnd.ms-office.chartstyle+xml"/>
  <Override PartName="/xl/charts/colors3.xml" ContentType="application/vnd.ms-office.chartcolorstyl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charts/chart3.xml" ContentType="application/vnd.openxmlformats-officedocument.drawingml.chart+xml"/>
  <Override PartName="/xl/charts/style2.xml" ContentType="application/vnd.ms-office.chartstyl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harts/colors2.xml" ContentType="application/vnd.ms-office.chartcolorstyle+xml"/>
  <Override PartName="/xl/charts/style1.xml" ContentType="application/vnd.ms-office.chartstyle+xml"/>
  <Override PartName="/xl/charts/chart2.xml" ContentType="application/vnd.openxmlformats-officedocument.drawingml.chart+xml"/>
  <Override PartName="/xl/charts/colors1.xml" ContentType="application/vnd.ms-office.chartcolorstyle+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050" activeTab="2"/>
  </bookViews>
  <sheets>
    <sheet name="Assessment" sheetId="1" r:id="rId1"/>
    <sheet name="Table used in report" sheetId="2" r:id="rId2"/>
    <sheet name="Sheet3" sheetId="3" r:id="rId3"/>
  </sheets>
  <definedNames>
    <definedName name="_xlnm._FilterDatabase" localSheetId="0" hidden="1">Assessment!$D$45:$D$85</definedName>
    <definedName name="_xlnm.Extract" localSheetId="0">Assessment!$C$45</definedName>
  </definedNames>
  <calcPr calcId="162913"/>
</workbook>
</file>

<file path=xl/calcChain.xml><?xml version="1.0" encoding="utf-8"?>
<calcChain xmlns="http://schemas.openxmlformats.org/spreadsheetml/2006/main">
  <c r="D55" i="1" l="1"/>
  <c r="D54" i="1"/>
  <c r="D53" i="1"/>
  <c r="D52" i="1"/>
  <c r="D51" i="1"/>
  <c r="D50" i="1"/>
  <c r="D49" i="1"/>
  <c r="D48" i="1"/>
  <c r="D47" i="1"/>
  <c r="D46" i="1"/>
  <c r="B54" i="1"/>
  <c r="B53" i="1"/>
  <c r="B52" i="1"/>
  <c r="B51" i="1"/>
  <c r="B50" i="1"/>
  <c r="B49" i="1"/>
  <c r="B48" i="1"/>
  <c r="B47" i="1"/>
  <c r="B46" i="1"/>
  <c r="D57" i="1" l="1"/>
  <c r="G47" i="1"/>
  <c r="G46" i="1"/>
  <c r="B55" i="1" l="1"/>
  <c r="D56" i="1"/>
  <c r="G48" i="1"/>
</calcChain>
</file>

<file path=xl/sharedStrings.xml><?xml version="1.0" encoding="utf-8"?>
<sst xmlns="http://schemas.openxmlformats.org/spreadsheetml/2006/main" count="488" uniqueCount="184">
  <si>
    <t>National Indicator</t>
  </si>
  <si>
    <t>Relevant account</t>
  </si>
  <si>
    <t xml:space="preserve"> Percentage of sewage treated before discharge into surface water bodies</t>
  </si>
  <si>
    <t>Possibilities of alignment (Full/Partial/None)</t>
  </si>
  <si>
    <t xml:space="preserve">Proportion of waste water treatment capacity created vis-à-vis  total generation </t>
  </si>
  <si>
    <t>Proportion of waste recycled vs. waste generated</t>
  </si>
  <si>
    <t>CO2 equivalent emission per unit of value added</t>
  </si>
  <si>
    <t>Percentage variation in per capita use of natural resources</t>
  </si>
  <si>
    <t>Percentage change in area under mangroves</t>
  </si>
  <si>
    <t>Percentage change in Marine Protected Areas (MPA)</t>
  </si>
  <si>
    <t xml:space="preserve">Coverage of protected areas in relation to marine areas. </t>
  </si>
  <si>
    <t>Percentage change in area under mangroves.</t>
  </si>
  <si>
    <t>Percentage change in forest cover</t>
  </si>
  <si>
    <t>Tree cover as a percentage of total geographical area</t>
  </si>
  <si>
    <t>Percentage change in forest cover in hill districts</t>
  </si>
  <si>
    <t>Red List Index</t>
  </si>
  <si>
    <t>Percentage change in prevention and control of invasive alien species</t>
  </si>
  <si>
    <t>Progress towards national targets established in accordance with Aichi Biodiversity Target 2 of the Strategies Plan for Biodiversity 2011-2020</t>
  </si>
  <si>
    <t>Target</t>
  </si>
  <si>
    <t>6.3 : By 2030, improve water quality by reducing pollution, eliminating dumping and minimizing release of hazardous chemicals and materials, halving the proportion of untreated wastewater and substantially increasing recycling and safe reuse globally</t>
  </si>
  <si>
    <t>8.4 :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</si>
  <si>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9.4 :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</si>
  <si>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12.2 : By 2030, achieve the sustainable management and efficient use of natural resources</t>
  </si>
  <si>
    <t>13.2 : Integrate climate change measures into national policies, strategies and planning</t>
  </si>
  <si>
    <t>14.2 : By 2020, sustainably manage and protect marine and coastal ecosystems to avoid significant adverse impacts, including by strengthening their resilience, and take action for their restoration in order to achieve healthy and productive oceans</t>
  </si>
  <si>
    <t>14.5 : By 2020, conserve at least 10 per cent of coastal and marine areas, consistent with national and international law and based on the best available scientific information</t>
  </si>
  <si>
    <t>15.1 : By 2020, ensure the conservation, restoration and sustainable use of terrestrial and inland freshwater ecosystems and their services, in particular forests, wetlands, mountains and dry lands, in line with obligations under international agreement</t>
  </si>
  <si>
    <t>15.2 : By 2020, promote the implementation of sustainable management of all types of forests, halt deforestation, restore degraded forests and substantially increase afforestation and reforestation globally</t>
  </si>
  <si>
    <t>15.4 : By 2030, ensure the conservation of mountain ecosystems, including their biodiversity, in order to enhance their capacity to provide benefits that are essential for sustainable development</t>
  </si>
  <si>
    <t>15.5 : Take urgent and significant action to reduce the degradation of natural habitats, halt the loss of biodiversity and, by 2020, protect and prevent the extinction of threatened species</t>
  </si>
  <si>
    <t>15.8 : By 2020, introduce measures to prevent the introduction and significantly reduce the impact of invasive alien species on land and water ecosystems and control or eradicate the priority species</t>
  </si>
  <si>
    <t>15.9 : By 2020, integrate ecosystem and biodiversity values into national and local planning, development processes, poverty reduction strategies and accounts</t>
  </si>
  <si>
    <t>Full</t>
  </si>
  <si>
    <t>Physical flow accounts for energy</t>
  </si>
  <si>
    <t>Physical flow accounts for waste</t>
  </si>
  <si>
    <t>SEEA-CF land and SEEA-EEA Extent accounts</t>
  </si>
  <si>
    <t>Forest cover as a proportion of total geographic area</t>
  </si>
  <si>
    <t>Protected areas as proportion of total land area</t>
  </si>
  <si>
    <t>SEEA-EEA accounts</t>
  </si>
  <si>
    <t>Partial</t>
  </si>
  <si>
    <t>biodiversity accounts</t>
  </si>
  <si>
    <t>SEEA (air emission/residual) accounts</t>
  </si>
  <si>
    <t>Protected area accounts</t>
  </si>
  <si>
    <t>Residuals</t>
  </si>
  <si>
    <t>Material Flow Accounts</t>
  </si>
  <si>
    <t>Percentage of industries (17 category of highly polluting industries/grossly polluting industry/red category of industries) complying with waste water treatment as per CPCB norms.</t>
  </si>
  <si>
    <t>Per capita fossil fuel consumption, (in Kg.)</t>
  </si>
  <si>
    <t>Annual mean levels of fine particulate matter (e.g. PM2.5 and PM10) in cities (population weighted)</t>
  </si>
  <si>
    <t>Number of days the levels of fine particulate matter (PM 2.5 and PM 10) above mean level</t>
  </si>
  <si>
    <t>SEEA-CF land and SEEA-EEA condition accounts</t>
  </si>
  <si>
    <t>Thematic Biodiversity Accounts may help in developing new indicators</t>
  </si>
  <si>
    <t>Percentage ground water withdrawal against availability</t>
  </si>
  <si>
    <t>Per capita storage of water, (in m3/person)</t>
  </si>
  <si>
    <t>Per capita availability of water, 2011 (in m3/person)</t>
  </si>
  <si>
    <t>Percentage sewage load treated in major rivers</t>
  </si>
  <si>
    <t>Biological assessment information of surface water bodies</t>
  </si>
  <si>
    <t xml:space="preserve">Renewable energy share in the total installed electricity generation </t>
  </si>
  <si>
    <t>Energy intensity measured in terms of primary energy and GDP,  (in mega joules per rupee)</t>
  </si>
  <si>
    <t>Number of waste recycling plants installed</t>
  </si>
  <si>
    <t>Number of municipal corporations using waste segregation techniques</t>
  </si>
  <si>
    <t>Number of municipal corporations banning single use plastic</t>
  </si>
  <si>
    <t>Average marine acidity (pH) measured at agreed site of representative sampling stations</t>
  </si>
  <si>
    <t>Percentage of government spending on environmental protection to total government expenditure</t>
  </si>
  <si>
    <t>CF/EEA</t>
  </si>
  <si>
    <t>CF &amp; EEA</t>
  </si>
  <si>
    <t>EEA</t>
  </si>
  <si>
    <t>SEEA extent account for forests</t>
  </si>
  <si>
    <t>CF/EEA - Marine</t>
  </si>
  <si>
    <t>CF-EPEA</t>
  </si>
  <si>
    <t>CF-Energy</t>
  </si>
  <si>
    <t>CF-Waste</t>
  </si>
  <si>
    <t>CF-Residuals</t>
  </si>
  <si>
    <t>CF-MFA</t>
  </si>
  <si>
    <t>CF-Water</t>
  </si>
  <si>
    <t>Pre 2020 action achievements of pre 2020 Goals as per country priority.
Reducing the emissions intensity of its GDP by 20-25%, over 2005 levels, by 2020- emission accounts</t>
  </si>
  <si>
    <t xml:space="preserve">6.4 By 2030, substantially increase water-use efficiency across all sectors and ensure sustainable withdrawals and supply of freshwater to address water scarcity and substantially reduce the number of people suffering from water scarcity
</t>
  </si>
  <si>
    <t xml:space="preserve">6.6 By 2020, protect and restore water-related ecosystems, including mountains, forests, wetlands, rivers, aquifers and lakes
</t>
  </si>
  <si>
    <t>Target 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</si>
  <si>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Emission accounts</t>
  </si>
  <si>
    <t>SEEA-Water Accounts</t>
  </si>
  <si>
    <t>7.2 By 2030, increase substantially the share of renewable energy in the global energy mix</t>
  </si>
  <si>
    <t>7.3 By 2030, double the global rate of improvement in energy efficiency</t>
  </si>
  <si>
    <t>12.5 By 2030, substantially reduce waste generation through prevention, reduction, recycling and reuse</t>
  </si>
  <si>
    <t>14.1 By 2025, prevent and significantly reduce marine pollution of all kinds, in particular from land-based activities, including marine debris and nutrient pollution</t>
  </si>
  <si>
    <t>Coastal Water Quality Index</t>
  </si>
  <si>
    <t>14.3 Minimize and address the impacts of ocean acidification, including through enhanced scientific cooperation at all levels</t>
  </si>
  <si>
    <t>15.b Mobilize significant resources from all sources and at all levels to finance sustainable forest management and provide adequate incentives to developing countries to advance such management, including for conservation and reforestation</t>
  </si>
  <si>
    <t>Energy use intensity of manufacturing value added</t>
  </si>
  <si>
    <t>SEEA-Energy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</si>
  <si>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</si>
  <si>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SEEA-Emissions</t>
  </si>
  <si>
    <t>SEEA-Waste</t>
  </si>
  <si>
    <t>Marine Accounts</t>
  </si>
  <si>
    <t>Environment Expenditure Accounts</t>
  </si>
  <si>
    <t>CF-Energy/ Emissions</t>
  </si>
  <si>
    <t>Emission accounts/ 
Forest Accounts/
Energy Accounts</t>
  </si>
  <si>
    <t xml:space="preserve">Achievement of Nationally Determined Contribution(NDC) Goals in post 2020 period. </t>
  </si>
  <si>
    <t>• To create an additional carbon sink of 2.5 to 3 billion tonnes of CO2 equivalent through additional forest and tree cover by 2030- forest accounts</t>
  </si>
  <si>
    <t>Achievement of Nationally Determined Contribution(NDC) Goals in post 2020 period. 
• To reduce the emissions intensity of its GDP by 33 to 35 percent by 2030 from 2005 level- emission accounts</t>
  </si>
  <si>
    <t>Achievement of Nationally Determined Contribution(NDC) Goals in post 2020 period. 
• To create an additional carbon sink of 2.5 to 3 billion tonnes of CO2 equivalent through additional forest and tree cover by 2030- forest accounts</t>
  </si>
  <si>
    <t>Achievement of Nationally Determined Contribution(NDC) Goals in post 2020 period. 
• To achieve about 40 percent cumulative electric power installed capacity from non-fossil fuel based energy resources by 2030 with the help of transfer of technology and low cost international finance including from Green Climate Fund (GCF)- energy accounts</t>
  </si>
  <si>
    <t>Gap</t>
  </si>
  <si>
    <t>Land Cover / Use / Ecosystem Extent</t>
  </si>
  <si>
    <t>Any</t>
  </si>
  <si>
    <t>SEEA Water</t>
  </si>
  <si>
    <t>SEEA Energy</t>
  </si>
  <si>
    <t>Biodiversity</t>
  </si>
  <si>
    <t>Condition</t>
  </si>
  <si>
    <t>SEEA-EPEA</t>
  </si>
  <si>
    <t>Protected Area Accounts</t>
  </si>
  <si>
    <t>Split 13.2.2 into three separate sub-indicators</t>
  </si>
  <si>
    <t>Presented energy accounts as the 'SEEA Energy' subsystem, to match previous presentation of SEEA Water</t>
  </si>
  <si>
    <t>Carbon</t>
  </si>
  <si>
    <t>Changed to condition specifically, this reflects the ambition of the indicator</t>
  </si>
  <si>
    <t>Collated all SEEA CF Material Flow type accounts as "SEEA CF Physical flow accounts (Emissions, waste, materials)"</t>
  </si>
  <si>
    <t xml:space="preserve">Interpreted forest accounts to mean thematic 'carbon' ecosystem accounting, linked to the extent ambition of the sub indicator (although a clear role for carbon and </t>
  </si>
  <si>
    <t>Changed this to 'Gap' from partial possibility for alignment</t>
  </si>
  <si>
    <t>SEEA CF Physical flow accounts (Emissions, waste, materials)</t>
  </si>
  <si>
    <t>WCMC Alignment</t>
  </si>
  <si>
    <t>Notes on WCMC Alignment</t>
  </si>
  <si>
    <t>11.6 : By 2030, reduce the adverse per capita environmental impact of cities, including by paying special attention to air quality and municipal and other waste management</t>
  </si>
  <si>
    <t>SDG Target Indicator Number</t>
  </si>
  <si>
    <t>Total</t>
  </si>
  <si>
    <t>Added 2 as split out 13.2.2 into three sub-indicators</t>
  </si>
  <si>
    <t>Adjustment</t>
  </si>
  <si>
    <t>SDG 6 - Clean Water and Sanitation</t>
  </si>
  <si>
    <t>SDG 14 - Life Below Water</t>
  </si>
  <si>
    <t>SDG 15 - Life On Land</t>
  </si>
  <si>
    <t>SDG 11 - Sustaainable Cities &amp; Communities</t>
  </si>
  <si>
    <t>SDG 8 - Decent Work and Economic Growth</t>
  </si>
  <si>
    <t>SDG 9 -  Industry, Innovation and Infrastructure</t>
  </si>
  <si>
    <t xml:space="preserve">SDG 12 - Sustainable Consumption and Production </t>
  </si>
  <si>
    <t>SDG 7 - Affordable and Clean Energy</t>
  </si>
  <si>
    <t>SDG 6.3.1</t>
  </si>
  <si>
    <t>SDG 6.3.2</t>
  </si>
  <si>
    <t>SDG 6.3.3</t>
  </si>
  <si>
    <t>SDG 8.4.3</t>
  </si>
  <si>
    <t>SDG 9.4.1</t>
  </si>
  <si>
    <t>SDG 11.6.2</t>
  </si>
  <si>
    <t>SDG 11.6.3</t>
  </si>
  <si>
    <t>SDG 12.2.1</t>
  </si>
  <si>
    <t>SDG 13.2.1</t>
  </si>
  <si>
    <t>SDG 13.2.2</t>
  </si>
  <si>
    <t>SDG 14.2.1</t>
  </si>
  <si>
    <t>SDG 14.2.3</t>
  </si>
  <si>
    <t>SDG 14.5.1</t>
  </si>
  <si>
    <t>SDG 14.5.2</t>
  </si>
  <si>
    <t>SDG 15.1.1</t>
  </si>
  <si>
    <t>SDG 15.1.2</t>
  </si>
  <si>
    <t>SDG 15.2.1</t>
  </si>
  <si>
    <t>SDG 15.2.3</t>
  </si>
  <si>
    <t>SDG 15.4.1</t>
  </si>
  <si>
    <t>SDG 15.5.1</t>
  </si>
  <si>
    <t>SDG 15.8.1</t>
  </si>
  <si>
    <t>SDG 15.9.1</t>
  </si>
  <si>
    <t>SDG 6.4.1</t>
  </si>
  <si>
    <t>SDG 6.4.2</t>
  </si>
  <si>
    <t>SDG 6.4.3</t>
  </si>
  <si>
    <t>SDG 6.6.2</t>
  </si>
  <si>
    <t>SDG 6.6.3</t>
  </si>
  <si>
    <t>SDG 7.2.1</t>
  </si>
  <si>
    <t>SDG 7.3.1</t>
  </si>
  <si>
    <t>SDG 9.4.2</t>
  </si>
  <si>
    <t>SDG 12.5.1</t>
  </si>
  <si>
    <t>SDG 12.5.2</t>
  </si>
  <si>
    <t>SDG 12.5.3</t>
  </si>
  <si>
    <t>SDG 14.1.1</t>
  </si>
  <si>
    <t>SDG 14.3.1</t>
  </si>
  <si>
    <t>SDG 15.b.1</t>
  </si>
  <si>
    <t>SDG 8.4.2</t>
  </si>
  <si>
    <t>SDG 13 - Climate Action</t>
  </si>
  <si>
    <t>None</t>
  </si>
  <si>
    <t>this includes the identified 'Gap'</t>
  </si>
  <si>
    <t>Added 2 due to above</t>
  </si>
  <si>
    <t>Gap indicator excluded</t>
  </si>
  <si>
    <t>Analsysi of full, partial and none possibilites for allignment</t>
  </si>
  <si>
    <t>The additnal 1 arises from the inclusion of ecosystem carbon accounting as a full possibuility to allign with a sub-indicator of 13.2.2</t>
  </si>
  <si>
    <t>Achievement of Nationally Determined Contribution(NDC) Goals in post 2020 period.  Sub-indicator: To create an additional carbon sink of 2.5 to 3 billion tonnes of CO2 equivalent through additional forest and tree cover by 2030- forest accounts</t>
  </si>
  <si>
    <t>SDG Target Inidcator</t>
  </si>
  <si>
    <t>NIF Indicator</t>
  </si>
  <si>
    <t>Relevant Accounts</t>
  </si>
  <si>
    <t>SEEA CF Physical flow accounts</t>
  </si>
  <si>
    <t>Thematic Carbon</t>
  </si>
  <si>
    <t>Thematic Biodiversity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</si>
</sst>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sz val="11"/>
      <name val="Calibri"/>
      <family val="2"/>
      <scheme val="minor"/>
    </font>
    <font>
      <b/>
      <sz val="12"/>
      <color theme="0"/>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34">
    <xf numFmtId="0" fontId="0" fillId="0" borderId="0" xfId="0"/>
    <xf numFmtId="0" fontId="0" fillId="0" borderId="0" xfId="0" applyAlignment="1">
      <alignment vertical="top"/>
    </xf>
    <xf numFmtId="0" fontId="1" fillId="0" borderId="0" xfId="0" applyFont="1" applyAlignment="1">
      <alignment horizontal="center" vertical="center"/>
    </xf>
    <xf numFmtId="0" fontId="0" fillId="0" borderId="0" xfId="0" applyAlignment="1">
      <alignment horizontal="center" vertical="top"/>
    </xf>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top" wrapText="1"/>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Border="1" applyAlignment="1">
      <alignment wrapText="1"/>
    </xf>
    <xf numFmtId="0" fontId="0" fillId="0" borderId="4" xfId="0" applyFont="1" applyFill="1" applyBorder="1" applyAlignment="1">
      <alignment vertical="center" wrapText="1"/>
    </xf>
    <xf numFmtId="0" fontId="2" fillId="0" borderId="4" xfId="0" applyFont="1" applyFill="1" applyBorder="1" applyAlignment="1">
      <alignment vertical="center" wrapText="1"/>
    </xf>
    <xf numFmtId="0" fontId="0" fillId="0" borderId="4" xfId="0" applyFont="1" applyFill="1" applyBorder="1" applyAlignment="1">
      <alignment vertical="center"/>
    </xf>
    <xf numFmtId="0" fontId="0" fillId="0" borderId="5"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Border="1" applyAlignment="1">
      <alignment wrapText="1"/>
    </xf>
    <xf numFmtId="0" fontId="0" fillId="0" borderId="7" xfId="0" applyBorder="1"/>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2" xfId="0" applyFont="1" applyFill="1" applyBorder="1" applyAlignment="1">
      <alignment horizontal="center" vertical="center"/>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9" xfId="0" applyBorder="1"/>
    <xf numFmtId="0" fontId="0" fillId="0" borderId="0" xfId="0" applyFont="1" applyFill="1" applyBorder="1" applyAlignment="1">
      <alignment horizontal="center" vertical="center" wrapText="1"/>
    </xf>
    <xf numFmtId="0" fontId="0" fillId="0" borderId="0" xfId="0" applyFont="1" applyFill="1" applyBorder="1" applyAlignment="1">
      <alignment wrapText="1"/>
    </xf>
    <xf numFmtId="0" fontId="0" fillId="0" borderId="0" xfId="0" quotePrefix="1"/>
    <xf numFmtId="0" fontId="1" fillId="0" borderId="0" xfId="0" applyFont="1" applyAlignment="1">
      <alignment horizontal="left" vertical="top" wrapText="1"/>
    </xf>
    <xf numFmtId="0" fontId="3" fillId="3" borderId="1" xfId="0" applyFont="1" applyFill="1" applyBorder="1" applyAlignment="1">
      <alignment horizontal="left" vertical="top" wrapText="1"/>
    </xf>
    <xf numFmtId="0" fontId="0" fillId="0" borderId="1" xfId="0" applyBorder="1" applyAlignment="1">
      <alignment horizontal="left" vertical="top" wrapText="1"/>
    </xf>
  </cellXfs>
  <cellStyles count="1">
    <cellStyle name="Normal" xfId="0" builtinId="0"/>
  </cellStyles>
  <dxfs count="11">
    <dxf>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Allignment</a:t>
            </a:r>
            <a:r>
              <a:rPr lang="en-GB" b="1" baseline="0"/>
              <a:t> of Indian NIF Inidcators with SEEA (Output indicators only)</a:t>
            </a:r>
            <a:endParaRPr lang="en-GB"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EE-4624-BC3A-BFC6A09D32F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EE-4624-BC3A-BFC6A09D32F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9EE-4624-BC3A-BFC6A09D32F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Assessment!$F$46:$F$48</c:f>
              <c:strCache>
                <c:ptCount val="3"/>
                <c:pt idx="0">
                  <c:v>Full</c:v>
                </c:pt>
                <c:pt idx="1">
                  <c:v>Partial</c:v>
                </c:pt>
                <c:pt idx="2">
                  <c:v>None</c:v>
                </c:pt>
              </c:strCache>
            </c:strRef>
          </c:cat>
          <c:val>
            <c:numRef>
              <c:f>Assessment!$G$46:$G$48</c:f>
              <c:numCache>
                <c:formatCode>General</c:formatCode>
                <c:ptCount val="3"/>
                <c:pt idx="0">
                  <c:v>36</c:v>
                </c:pt>
                <c:pt idx="1">
                  <c:v>4</c:v>
                </c:pt>
                <c:pt idx="2">
                  <c:v>257</c:v>
                </c:pt>
              </c:numCache>
            </c:numRef>
          </c:val>
          <c:extLst>
            <c:ext xmlns:c16="http://schemas.microsoft.com/office/drawing/2014/chart" uri="{C3380CC4-5D6E-409C-BE32-E72D297353CC}">
              <c16:uniqueId val="{00000000-37EC-4D58-90A8-61A91D41A369}"/>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u="none"/>
              <a:t>Indicators with Full</a:t>
            </a:r>
            <a:r>
              <a:rPr lang="en-GB" b="1" u="none" baseline="0"/>
              <a:t> Possibilities for Alignment with the SEEA by SDG  </a:t>
            </a:r>
            <a:endParaRPr lang="en-GB" b="1" u="none"/>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886-4526-8087-061C1DDF7E8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886-4526-8087-061C1DDF7E8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886-4526-8087-061C1DDF7E8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886-4526-8087-061C1DDF7E8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886-4526-8087-061C1DDF7E8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886-4526-8087-061C1DDF7E8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886-4526-8087-061C1DDF7E8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886-4526-8087-061C1DDF7E8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886-4526-8087-061C1DDF7E87}"/>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Assessment!$A$46:$A$54</c:f>
              <c:strCache>
                <c:ptCount val="9"/>
                <c:pt idx="0">
                  <c:v>SDG 6 - Clean Water and Sanitation</c:v>
                </c:pt>
                <c:pt idx="1">
                  <c:v>SDG 7 - Affordable and Clean Energy</c:v>
                </c:pt>
                <c:pt idx="2">
                  <c:v>SDG 8 - Decent Work and Economic Growth</c:v>
                </c:pt>
                <c:pt idx="3">
                  <c:v>SDG 9 -  Industry, Innovation and Infrastructure</c:v>
                </c:pt>
                <c:pt idx="4">
                  <c:v>SDG 11 - Sustaainable Cities &amp; Communities</c:v>
                </c:pt>
                <c:pt idx="5">
                  <c:v>SDG 12 - Sustainable Consumption and Production </c:v>
                </c:pt>
                <c:pt idx="6">
                  <c:v>SDG 13 - Climate Action</c:v>
                </c:pt>
                <c:pt idx="7">
                  <c:v>SDG 14 - Life Below Water</c:v>
                </c:pt>
                <c:pt idx="8">
                  <c:v>SDG 15 - Life On Land</c:v>
                </c:pt>
              </c:strCache>
            </c:strRef>
          </c:cat>
          <c:val>
            <c:numRef>
              <c:f>Assessment!$B$46:$B$54</c:f>
              <c:numCache>
                <c:formatCode>General</c:formatCode>
                <c:ptCount val="9"/>
                <c:pt idx="0">
                  <c:v>8</c:v>
                </c:pt>
                <c:pt idx="1">
                  <c:v>2</c:v>
                </c:pt>
                <c:pt idx="2">
                  <c:v>2</c:v>
                </c:pt>
                <c:pt idx="3">
                  <c:v>3</c:v>
                </c:pt>
                <c:pt idx="4">
                  <c:v>1</c:v>
                </c:pt>
                <c:pt idx="5">
                  <c:v>4</c:v>
                </c:pt>
                <c:pt idx="6">
                  <c:v>1</c:v>
                </c:pt>
                <c:pt idx="7">
                  <c:v>6</c:v>
                </c:pt>
                <c:pt idx="8">
                  <c:v>9</c:v>
                </c:pt>
              </c:numCache>
            </c:numRef>
          </c:val>
          <c:extLst>
            <c:ext xmlns:c16="http://schemas.microsoft.com/office/drawing/2014/chart" uri="{C3380CC4-5D6E-409C-BE32-E72D297353CC}">
              <c16:uniqueId val="{00000000-D85A-4611-A488-0C270D2A2D0F}"/>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Relevant SEEA Accounting Modules for all INdian NIF Output Indicators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4D9-4C2E-9CA3-64A3B95E173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4D9-4C2E-9CA3-64A3B95E173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4D9-4C2E-9CA3-64A3B95E173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4D9-4C2E-9CA3-64A3B95E173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4D9-4C2E-9CA3-64A3B95E173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4D9-4C2E-9CA3-64A3B95E173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4D9-4C2E-9CA3-64A3B95E173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4D9-4C2E-9CA3-64A3B95E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4D9-4C2E-9CA3-64A3B95E173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4D9-4C2E-9CA3-64A3B95E1739}"/>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Assessment!$C$46:$C$55</c:f>
              <c:strCache>
                <c:ptCount val="10"/>
                <c:pt idx="0">
                  <c:v>SEEA CF Physical flow accounts (Emissions, waste, materials)</c:v>
                </c:pt>
                <c:pt idx="1">
                  <c:v>SEEA Energy</c:v>
                </c:pt>
                <c:pt idx="2">
                  <c:v>Carbon</c:v>
                </c:pt>
                <c:pt idx="3">
                  <c:v>Land Cover / Use / Ecosystem Extent</c:v>
                </c:pt>
                <c:pt idx="4">
                  <c:v>Protected Area Accounts</c:v>
                </c:pt>
                <c:pt idx="5">
                  <c:v>Biodiversity</c:v>
                </c:pt>
                <c:pt idx="6">
                  <c:v>Any</c:v>
                </c:pt>
                <c:pt idx="7">
                  <c:v>SEEA Water</c:v>
                </c:pt>
                <c:pt idx="8">
                  <c:v>Condition</c:v>
                </c:pt>
                <c:pt idx="9">
                  <c:v>SEEA-EPEA</c:v>
                </c:pt>
              </c:strCache>
            </c:strRef>
          </c:cat>
          <c:val>
            <c:numRef>
              <c:f>Assessment!$D$46:$D$55</c:f>
            </c:numRef>
          </c:val>
          <c:extLst>
            <c:ext xmlns:c16="http://schemas.microsoft.com/office/drawing/2014/chart" uri="{C3380CC4-5D6E-409C-BE32-E72D297353CC}">
              <c16:uniqueId val="{00000000-5C4D-4D4B-83C1-34237FB643DB}"/>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2081893</xdr:colOff>
      <xdr:row>52</xdr:row>
      <xdr:rowOff>138791</xdr:rowOff>
    </xdr:from>
    <xdr:to>
      <xdr:col>14</xdr:col>
      <xdr:colOff>95251</xdr:colOff>
      <xdr:row>70</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217712</xdr:colOff>
      <xdr:row>63</xdr:row>
      <xdr:rowOff>16327</xdr:rowOff>
    </xdr:from>
    <xdr:to>
      <xdr:col>3</xdr:col>
      <xdr:colOff>1442356</xdr:colOff>
      <xdr:row>89</xdr:row>
      <xdr:rowOff>40821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625929</xdr:colOff>
      <xdr:row>73</xdr:row>
      <xdr:rowOff>29935</xdr:rowOff>
    </xdr:from>
    <xdr:to>
      <xdr:col>15</xdr:col>
      <xdr:colOff>149677</xdr:colOff>
      <xdr:row>101</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id="1" name="Table1" displayName="Table1" ref="A1:H42" totalsRowShown="0" headerRowDxfId="10" headerRowBorderDxfId="9" tableBorderDxfId="8">
  <autoFilter ref="A1:H42">
    <filterColumn colId="5">
      <filters>
        <filter val="Full"/>
      </filters>
    </filterColumn>
  </autoFilter>
  <tableColumns count="8">
    <tableColumn id="1" name="Target" dataDxfId="7"/>
    <tableColumn id="2" name="SDG Target Indicator Number" dataDxfId="6"/>
    <tableColumn id="3" name="National Indicator" dataDxfId="5"/>
    <tableColumn id="4" name="Relevant account" dataDxfId="4"/>
    <tableColumn id="5" name="CF/EEA" dataDxfId="3"/>
    <tableColumn id="6" name="Possibilities of alignment (Full/Partial/None)" dataDxfId="2"/>
    <tableColumn id="7" name="WCMC Alignment" dataDxfId="1"/>
    <tableColumn id="8" name="Notes on WCMC Alignme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zoomScale="70" zoomScaleNormal="70" workbookViewId="0">
      <selection activeCell="B2" sqref="B2:C7 F2:G7 B9:C9 F9:G9 B12:C12 F12:G12 B14:C22 F14:G22 B24:C42 F24:G42"/>
    </sheetView>
  </sheetViews>
  <sheetFormatPr defaultRowHeight="15" x14ac:dyDescent="0.25"/>
  <cols>
    <col min="1" max="1" width="47.140625" style="1" customWidth="1"/>
    <col min="2" max="2" width="16.140625" style="3" customWidth="1"/>
    <col min="3" max="3" width="54.140625" style="6" customWidth="1"/>
    <col min="4" max="4" width="29.7109375" style="6" hidden="1" customWidth="1"/>
    <col min="5" max="5" width="11.85546875" style="8" hidden="1" customWidth="1"/>
    <col min="6" max="6" width="27.42578125" style="7" customWidth="1"/>
    <col min="7" max="7" width="24" style="8" customWidth="1"/>
    <col min="8" max="8" width="37.85546875" style="4" customWidth="1"/>
    <col min="9" max="9" width="9.140625" style="4"/>
  </cols>
  <sheetData>
    <row r="1" spans="1:8" s="2" customFormat="1" ht="45" x14ac:dyDescent="0.25">
      <c r="A1" s="20" t="s">
        <v>18</v>
      </c>
      <c r="B1" s="21" t="s">
        <v>121</v>
      </c>
      <c r="C1" s="21" t="s">
        <v>0</v>
      </c>
      <c r="D1" s="21" t="s">
        <v>1</v>
      </c>
      <c r="E1" s="21" t="s">
        <v>63</v>
      </c>
      <c r="F1" s="21" t="s">
        <v>3</v>
      </c>
      <c r="G1" s="21" t="s">
        <v>118</v>
      </c>
      <c r="H1" s="22" t="s">
        <v>119</v>
      </c>
    </row>
    <row r="2" spans="1:8" ht="90" x14ac:dyDescent="0.25">
      <c r="A2" s="13" t="s">
        <v>19</v>
      </c>
      <c r="B2" s="9" t="s">
        <v>133</v>
      </c>
      <c r="C2" s="10" t="s">
        <v>2</v>
      </c>
      <c r="D2" s="10" t="s">
        <v>34</v>
      </c>
      <c r="E2" s="11" t="s">
        <v>70</v>
      </c>
      <c r="F2" s="9" t="s">
        <v>32</v>
      </c>
      <c r="G2" s="11" t="s">
        <v>117</v>
      </c>
      <c r="H2" s="18" t="s">
        <v>114</v>
      </c>
    </row>
    <row r="3" spans="1:8" ht="48" customHeight="1" x14ac:dyDescent="0.25">
      <c r="A3" s="13"/>
      <c r="B3" s="9" t="s">
        <v>134</v>
      </c>
      <c r="C3" s="10" t="s">
        <v>45</v>
      </c>
      <c r="D3" s="10" t="s">
        <v>43</v>
      </c>
      <c r="E3" s="11" t="s">
        <v>71</v>
      </c>
      <c r="F3" s="9" t="s">
        <v>32</v>
      </c>
      <c r="G3" s="11" t="s">
        <v>117</v>
      </c>
      <c r="H3" s="19"/>
    </row>
    <row r="4" spans="1:8" ht="45" x14ac:dyDescent="0.25">
      <c r="A4" s="13"/>
      <c r="B4" s="9" t="s">
        <v>135</v>
      </c>
      <c r="C4" s="10" t="s">
        <v>4</v>
      </c>
      <c r="D4" s="10" t="s">
        <v>43</v>
      </c>
      <c r="E4" s="11" t="s">
        <v>71</v>
      </c>
      <c r="F4" s="9" t="s">
        <v>32</v>
      </c>
      <c r="G4" s="11" t="s">
        <v>117</v>
      </c>
      <c r="H4" s="19"/>
    </row>
    <row r="5" spans="1:8" ht="105" x14ac:dyDescent="0.25">
      <c r="A5" s="13" t="s">
        <v>20</v>
      </c>
      <c r="B5" s="9" t="s">
        <v>136</v>
      </c>
      <c r="C5" s="10" t="s">
        <v>5</v>
      </c>
      <c r="D5" s="10" t="s">
        <v>34</v>
      </c>
      <c r="E5" s="11" t="s">
        <v>71</v>
      </c>
      <c r="F5" s="9" t="s">
        <v>32</v>
      </c>
      <c r="G5" s="11" t="s">
        <v>117</v>
      </c>
      <c r="H5" s="19"/>
    </row>
    <row r="6" spans="1:8" ht="105" x14ac:dyDescent="0.25">
      <c r="A6" s="13" t="s">
        <v>21</v>
      </c>
      <c r="B6" s="9" t="s">
        <v>137</v>
      </c>
      <c r="C6" s="10" t="s">
        <v>6</v>
      </c>
      <c r="D6" s="10" t="s">
        <v>33</v>
      </c>
      <c r="E6" s="11" t="s">
        <v>69</v>
      </c>
      <c r="F6" s="9" t="s">
        <v>32</v>
      </c>
      <c r="G6" s="11" t="s">
        <v>105</v>
      </c>
      <c r="H6" s="18" t="s">
        <v>111</v>
      </c>
    </row>
    <row r="7" spans="1:8" ht="60" x14ac:dyDescent="0.25">
      <c r="A7" s="13" t="s">
        <v>120</v>
      </c>
      <c r="B7" s="9" t="s">
        <v>138</v>
      </c>
      <c r="C7" s="10" t="s">
        <v>47</v>
      </c>
      <c r="D7" s="10" t="s">
        <v>41</v>
      </c>
      <c r="E7" s="11" t="s">
        <v>71</v>
      </c>
      <c r="F7" s="9" t="s">
        <v>32</v>
      </c>
      <c r="G7" s="11" t="s">
        <v>117</v>
      </c>
      <c r="H7" s="19"/>
    </row>
    <row r="8" spans="1:8" ht="45" hidden="1" x14ac:dyDescent="0.25">
      <c r="A8" s="13"/>
      <c r="B8" s="9" t="s">
        <v>139</v>
      </c>
      <c r="C8" s="10" t="s">
        <v>48</v>
      </c>
      <c r="D8" s="10" t="s">
        <v>41</v>
      </c>
      <c r="E8" s="11" t="s">
        <v>71</v>
      </c>
      <c r="F8" s="9" t="s">
        <v>39</v>
      </c>
      <c r="G8" s="11" t="s">
        <v>117</v>
      </c>
      <c r="H8" s="19"/>
    </row>
    <row r="9" spans="1:8" ht="45" x14ac:dyDescent="0.25">
      <c r="A9" s="13" t="s">
        <v>22</v>
      </c>
      <c r="B9" s="9" t="s">
        <v>140</v>
      </c>
      <c r="C9" s="10" t="s">
        <v>7</v>
      </c>
      <c r="D9" s="10" t="s">
        <v>44</v>
      </c>
      <c r="E9" s="11" t="s">
        <v>72</v>
      </c>
      <c r="F9" s="9" t="s">
        <v>32</v>
      </c>
      <c r="G9" s="11" t="s">
        <v>117</v>
      </c>
      <c r="H9" s="19"/>
    </row>
    <row r="10" spans="1:8" ht="60" hidden="1" x14ac:dyDescent="0.25">
      <c r="A10" s="13" t="s">
        <v>23</v>
      </c>
      <c r="B10" s="9" t="s">
        <v>141</v>
      </c>
      <c r="C10" s="10" t="s">
        <v>74</v>
      </c>
      <c r="D10" s="10" t="s">
        <v>78</v>
      </c>
      <c r="E10" s="11" t="s">
        <v>71</v>
      </c>
      <c r="F10" s="9" t="s">
        <v>39</v>
      </c>
      <c r="G10" s="11" t="s">
        <v>117</v>
      </c>
      <c r="H10" s="19"/>
    </row>
    <row r="11" spans="1:8" ht="60" hidden="1" x14ac:dyDescent="0.25">
      <c r="A11" s="13"/>
      <c r="B11" s="9" t="s">
        <v>142</v>
      </c>
      <c r="C11" s="10" t="s">
        <v>98</v>
      </c>
      <c r="D11" s="10" t="s">
        <v>95</v>
      </c>
      <c r="E11" s="11" t="s">
        <v>64</v>
      </c>
      <c r="F11" s="9" t="s">
        <v>39</v>
      </c>
      <c r="G11" s="11" t="s">
        <v>105</v>
      </c>
      <c r="H11" s="18" t="s">
        <v>110</v>
      </c>
    </row>
    <row r="12" spans="1:8" ht="75" x14ac:dyDescent="0.25">
      <c r="A12" s="13"/>
      <c r="B12" s="9" t="s">
        <v>142</v>
      </c>
      <c r="C12" s="10" t="s">
        <v>99</v>
      </c>
      <c r="D12" s="10" t="s">
        <v>95</v>
      </c>
      <c r="E12" s="11" t="s">
        <v>64</v>
      </c>
      <c r="F12" s="9" t="s">
        <v>32</v>
      </c>
      <c r="G12" s="11" t="s">
        <v>112</v>
      </c>
      <c r="H12" s="18" t="s">
        <v>115</v>
      </c>
    </row>
    <row r="13" spans="1:8" ht="105" hidden="1" x14ac:dyDescent="0.25">
      <c r="A13" s="13"/>
      <c r="B13" s="9" t="s">
        <v>142</v>
      </c>
      <c r="C13" s="10" t="s">
        <v>100</v>
      </c>
      <c r="D13" s="10" t="s">
        <v>95</v>
      </c>
      <c r="E13" s="11" t="s">
        <v>64</v>
      </c>
      <c r="F13" s="9" t="s">
        <v>39</v>
      </c>
      <c r="G13" s="11" t="s">
        <v>105</v>
      </c>
      <c r="H13" s="19"/>
    </row>
    <row r="14" spans="1:8" ht="75" x14ac:dyDescent="0.25">
      <c r="A14" s="13" t="s">
        <v>24</v>
      </c>
      <c r="B14" s="9" t="s">
        <v>143</v>
      </c>
      <c r="C14" s="10" t="s">
        <v>8</v>
      </c>
      <c r="D14" s="10" t="s">
        <v>66</v>
      </c>
      <c r="E14" s="11" t="s">
        <v>65</v>
      </c>
      <c r="F14" s="9" t="s">
        <v>32</v>
      </c>
      <c r="G14" s="11" t="s">
        <v>102</v>
      </c>
      <c r="H14" s="19"/>
    </row>
    <row r="15" spans="1:8" x14ac:dyDescent="0.25">
      <c r="A15" s="13"/>
      <c r="B15" s="9" t="s">
        <v>144</v>
      </c>
      <c r="C15" s="10" t="s">
        <v>9</v>
      </c>
      <c r="D15" s="10" t="s">
        <v>42</v>
      </c>
      <c r="E15" s="11" t="s">
        <v>65</v>
      </c>
      <c r="F15" s="9" t="s">
        <v>32</v>
      </c>
      <c r="G15" s="11" t="s">
        <v>109</v>
      </c>
      <c r="H15" s="19"/>
    </row>
    <row r="16" spans="1:8" ht="60" x14ac:dyDescent="0.25">
      <c r="A16" s="13" t="s">
        <v>25</v>
      </c>
      <c r="B16" s="9" t="s">
        <v>145</v>
      </c>
      <c r="C16" s="10" t="s">
        <v>10</v>
      </c>
      <c r="D16" s="10" t="s">
        <v>42</v>
      </c>
      <c r="E16" s="11" t="s">
        <v>65</v>
      </c>
      <c r="F16" s="9" t="s">
        <v>32</v>
      </c>
      <c r="G16" s="11" t="s">
        <v>109</v>
      </c>
      <c r="H16" s="19"/>
    </row>
    <row r="17" spans="1:8" ht="30" x14ac:dyDescent="0.25">
      <c r="A17" s="13"/>
      <c r="B17" s="9" t="s">
        <v>146</v>
      </c>
      <c r="C17" s="10" t="s">
        <v>11</v>
      </c>
      <c r="D17" s="10" t="s">
        <v>66</v>
      </c>
      <c r="E17" s="11" t="s">
        <v>65</v>
      </c>
      <c r="F17" s="9" t="s">
        <v>32</v>
      </c>
      <c r="G17" s="11" t="s">
        <v>102</v>
      </c>
      <c r="H17" s="19"/>
    </row>
    <row r="18" spans="1:8" ht="90" x14ac:dyDescent="0.25">
      <c r="A18" s="13" t="s">
        <v>26</v>
      </c>
      <c r="B18" s="9" t="s">
        <v>147</v>
      </c>
      <c r="C18" s="10" t="s">
        <v>36</v>
      </c>
      <c r="D18" s="10" t="s">
        <v>35</v>
      </c>
      <c r="E18" s="11" t="s">
        <v>65</v>
      </c>
      <c r="F18" s="9" t="s">
        <v>32</v>
      </c>
      <c r="G18" s="11" t="s">
        <v>102</v>
      </c>
      <c r="H18" s="19"/>
    </row>
    <row r="19" spans="1:8" x14ac:dyDescent="0.25">
      <c r="A19" s="13"/>
      <c r="B19" s="9" t="s">
        <v>148</v>
      </c>
      <c r="C19" s="10" t="s">
        <v>37</v>
      </c>
      <c r="D19" s="10" t="s">
        <v>42</v>
      </c>
      <c r="E19" s="11" t="s">
        <v>65</v>
      </c>
      <c r="F19" s="9" t="s">
        <v>32</v>
      </c>
      <c r="G19" s="11" t="s">
        <v>109</v>
      </c>
      <c r="H19" s="19"/>
    </row>
    <row r="20" spans="1:8" ht="75" x14ac:dyDescent="0.25">
      <c r="A20" s="13" t="s">
        <v>27</v>
      </c>
      <c r="B20" s="9" t="s">
        <v>149</v>
      </c>
      <c r="C20" s="10" t="s">
        <v>12</v>
      </c>
      <c r="D20" s="10" t="s">
        <v>35</v>
      </c>
      <c r="E20" s="11" t="s">
        <v>65</v>
      </c>
      <c r="F20" s="9" t="s">
        <v>32</v>
      </c>
      <c r="G20" s="11" t="s">
        <v>102</v>
      </c>
      <c r="H20" s="19"/>
    </row>
    <row r="21" spans="1:8" ht="30" x14ac:dyDescent="0.25">
      <c r="A21" s="13"/>
      <c r="B21" s="9" t="s">
        <v>150</v>
      </c>
      <c r="C21" s="10" t="s">
        <v>13</v>
      </c>
      <c r="D21" s="10" t="s">
        <v>49</v>
      </c>
      <c r="E21" s="11" t="s">
        <v>65</v>
      </c>
      <c r="F21" s="9" t="s">
        <v>32</v>
      </c>
      <c r="G21" s="11" t="s">
        <v>102</v>
      </c>
      <c r="H21" s="19"/>
    </row>
    <row r="22" spans="1:8" ht="75" x14ac:dyDescent="0.25">
      <c r="A22" s="13" t="s">
        <v>28</v>
      </c>
      <c r="B22" s="9" t="s">
        <v>151</v>
      </c>
      <c r="C22" s="10" t="s">
        <v>14</v>
      </c>
      <c r="D22" s="10" t="s">
        <v>35</v>
      </c>
      <c r="E22" s="11" t="s">
        <v>65</v>
      </c>
      <c r="F22" s="9" t="s">
        <v>32</v>
      </c>
      <c r="G22" s="11" t="s">
        <v>102</v>
      </c>
      <c r="H22" s="19"/>
    </row>
    <row r="23" spans="1:8" ht="45" hidden="1" x14ac:dyDescent="0.25">
      <c r="A23" s="13"/>
      <c r="B23" s="9"/>
      <c r="C23" s="10" t="s">
        <v>50</v>
      </c>
      <c r="D23" s="10" t="s">
        <v>50</v>
      </c>
      <c r="E23" s="11" t="s">
        <v>65</v>
      </c>
      <c r="F23" s="9" t="s">
        <v>101</v>
      </c>
      <c r="G23" s="11" t="s">
        <v>101</v>
      </c>
      <c r="H23" s="18" t="s">
        <v>116</v>
      </c>
    </row>
    <row r="24" spans="1:8" ht="60" x14ac:dyDescent="0.25">
      <c r="A24" s="13" t="s">
        <v>29</v>
      </c>
      <c r="B24" s="9" t="s">
        <v>152</v>
      </c>
      <c r="C24" s="10" t="s">
        <v>15</v>
      </c>
      <c r="D24" s="10" t="s">
        <v>40</v>
      </c>
      <c r="E24" s="11" t="s">
        <v>65</v>
      </c>
      <c r="F24" s="9" t="s">
        <v>32</v>
      </c>
      <c r="G24" s="11" t="s">
        <v>106</v>
      </c>
      <c r="H24" s="19"/>
    </row>
    <row r="25" spans="1:8" ht="75" x14ac:dyDescent="0.25">
      <c r="A25" s="13" t="s">
        <v>30</v>
      </c>
      <c r="B25" s="9" t="s">
        <v>153</v>
      </c>
      <c r="C25" s="10" t="s">
        <v>16</v>
      </c>
      <c r="D25" s="10" t="s">
        <v>40</v>
      </c>
      <c r="E25" s="11" t="s">
        <v>65</v>
      </c>
      <c r="F25" s="9" t="s">
        <v>32</v>
      </c>
      <c r="G25" s="11" t="s">
        <v>106</v>
      </c>
      <c r="H25" s="19"/>
    </row>
    <row r="26" spans="1:8" ht="60" x14ac:dyDescent="0.25">
      <c r="A26" s="13" t="s">
        <v>31</v>
      </c>
      <c r="B26" s="9" t="s">
        <v>154</v>
      </c>
      <c r="C26" s="10" t="s">
        <v>17</v>
      </c>
      <c r="D26" s="10" t="s">
        <v>38</v>
      </c>
      <c r="E26" s="11" t="s">
        <v>65</v>
      </c>
      <c r="F26" s="9" t="s">
        <v>32</v>
      </c>
      <c r="G26" s="11" t="s">
        <v>103</v>
      </c>
      <c r="H26" s="19"/>
    </row>
    <row r="27" spans="1:8" ht="90" x14ac:dyDescent="0.25">
      <c r="A27" s="14" t="s">
        <v>75</v>
      </c>
      <c r="B27" s="9" t="s">
        <v>155</v>
      </c>
      <c r="C27" s="10" t="s">
        <v>51</v>
      </c>
      <c r="D27" s="10" t="s">
        <v>79</v>
      </c>
      <c r="E27" s="11" t="s">
        <v>73</v>
      </c>
      <c r="F27" s="9" t="s">
        <v>32</v>
      </c>
      <c r="G27" s="11" t="s">
        <v>104</v>
      </c>
      <c r="H27" s="19"/>
    </row>
    <row r="28" spans="1:8" x14ac:dyDescent="0.25">
      <c r="A28" s="15"/>
      <c r="B28" s="9" t="s">
        <v>156</v>
      </c>
      <c r="C28" s="10" t="s">
        <v>52</v>
      </c>
      <c r="D28" s="10" t="s">
        <v>79</v>
      </c>
      <c r="E28" s="11" t="s">
        <v>73</v>
      </c>
      <c r="F28" s="9" t="s">
        <v>32</v>
      </c>
      <c r="G28" s="11" t="s">
        <v>104</v>
      </c>
      <c r="H28" s="19"/>
    </row>
    <row r="29" spans="1:8" x14ac:dyDescent="0.25">
      <c r="A29" s="15"/>
      <c r="B29" s="9" t="s">
        <v>157</v>
      </c>
      <c r="C29" s="10" t="s">
        <v>53</v>
      </c>
      <c r="D29" s="10" t="s">
        <v>79</v>
      </c>
      <c r="E29" s="11" t="s">
        <v>73</v>
      </c>
      <c r="F29" s="9" t="s">
        <v>32</v>
      </c>
      <c r="G29" s="11" t="s">
        <v>104</v>
      </c>
      <c r="H29" s="19"/>
    </row>
    <row r="30" spans="1:8" ht="60" x14ac:dyDescent="0.25">
      <c r="A30" s="14" t="s">
        <v>76</v>
      </c>
      <c r="B30" s="9" t="s">
        <v>158</v>
      </c>
      <c r="C30" s="10" t="s">
        <v>54</v>
      </c>
      <c r="D30" s="10" t="s">
        <v>43</v>
      </c>
      <c r="E30" s="11" t="s">
        <v>70</v>
      </c>
      <c r="F30" s="9" t="s">
        <v>32</v>
      </c>
      <c r="G30" s="12" t="s">
        <v>117</v>
      </c>
      <c r="H30" s="19"/>
    </row>
    <row r="31" spans="1:8" x14ac:dyDescent="0.25">
      <c r="A31" s="14"/>
      <c r="B31" s="9" t="s">
        <v>159</v>
      </c>
      <c r="C31" s="10" t="s">
        <v>55</v>
      </c>
      <c r="D31" s="10" t="s">
        <v>79</v>
      </c>
      <c r="E31" s="11" t="s">
        <v>73</v>
      </c>
      <c r="F31" s="9" t="s">
        <v>32</v>
      </c>
      <c r="G31" s="11" t="s">
        <v>104</v>
      </c>
      <c r="H31" s="19"/>
    </row>
    <row r="32" spans="1:8" ht="30" x14ac:dyDescent="0.25">
      <c r="A32" s="14" t="s">
        <v>80</v>
      </c>
      <c r="B32" s="9" t="s">
        <v>160</v>
      </c>
      <c r="C32" s="10" t="s">
        <v>56</v>
      </c>
      <c r="D32" s="10" t="s">
        <v>88</v>
      </c>
      <c r="E32" s="11" t="s">
        <v>69</v>
      </c>
      <c r="F32" s="9" t="s">
        <v>32</v>
      </c>
      <c r="G32" s="11" t="s">
        <v>105</v>
      </c>
      <c r="H32" s="19"/>
    </row>
    <row r="33" spans="1:9" ht="30" x14ac:dyDescent="0.25">
      <c r="A33" s="14" t="s">
        <v>81</v>
      </c>
      <c r="B33" s="9" t="s">
        <v>161</v>
      </c>
      <c r="C33" s="10" t="s">
        <v>57</v>
      </c>
      <c r="D33" s="10" t="s">
        <v>88</v>
      </c>
      <c r="E33" s="11" t="s">
        <v>69</v>
      </c>
      <c r="F33" s="9" t="s">
        <v>32</v>
      </c>
      <c r="G33" s="11" t="s">
        <v>105</v>
      </c>
      <c r="H33" s="19"/>
      <c r="I33"/>
    </row>
    <row r="34" spans="1:9" ht="105" x14ac:dyDescent="0.25">
      <c r="A34" s="16" t="s">
        <v>89</v>
      </c>
      <c r="B34" s="9" t="s">
        <v>137</v>
      </c>
      <c r="C34" s="10" t="s">
        <v>6</v>
      </c>
      <c r="D34" s="10" t="s">
        <v>90</v>
      </c>
      <c r="E34" s="11" t="s">
        <v>94</v>
      </c>
      <c r="F34" s="9" t="s">
        <v>32</v>
      </c>
      <c r="G34" s="12" t="s">
        <v>117</v>
      </c>
      <c r="H34" s="19"/>
      <c r="I34"/>
    </row>
    <row r="35" spans="1:9" ht="35.450000000000003" customHeight="1" x14ac:dyDescent="0.25">
      <c r="A35" s="17"/>
      <c r="B35" s="9" t="s">
        <v>162</v>
      </c>
      <c r="C35" s="10" t="s">
        <v>87</v>
      </c>
      <c r="D35" s="10" t="s">
        <v>88</v>
      </c>
      <c r="E35" s="11" t="s">
        <v>69</v>
      </c>
      <c r="F35" s="9" t="s">
        <v>32</v>
      </c>
      <c r="G35" s="12" t="s">
        <v>105</v>
      </c>
      <c r="H35" s="19"/>
      <c r="I35"/>
    </row>
    <row r="36" spans="1:9" ht="45" x14ac:dyDescent="0.25">
      <c r="A36" s="14" t="s">
        <v>82</v>
      </c>
      <c r="B36" s="9" t="s">
        <v>163</v>
      </c>
      <c r="C36" s="10" t="s">
        <v>58</v>
      </c>
      <c r="D36" s="10" t="s">
        <v>91</v>
      </c>
      <c r="E36" s="11" t="s">
        <v>70</v>
      </c>
      <c r="F36" s="9" t="s">
        <v>32</v>
      </c>
      <c r="G36" s="12" t="s">
        <v>117</v>
      </c>
      <c r="H36" s="19"/>
      <c r="I36"/>
    </row>
    <row r="37" spans="1:9" ht="45" x14ac:dyDescent="0.25">
      <c r="A37" s="14"/>
      <c r="B37" s="9" t="s">
        <v>164</v>
      </c>
      <c r="C37" s="10" t="s">
        <v>59</v>
      </c>
      <c r="D37" s="10" t="s">
        <v>91</v>
      </c>
      <c r="E37" s="11" t="s">
        <v>70</v>
      </c>
      <c r="F37" s="9" t="s">
        <v>32</v>
      </c>
      <c r="G37" s="12" t="s">
        <v>117</v>
      </c>
      <c r="H37" s="19"/>
      <c r="I37"/>
    </row>
    <row r="38" spans="1:9" ht="45" x14ac:dyDescent="0.25">
      <c r="A38" s="14"/>
      <c r="B38" s="9" t="s">
        <v>165</v>
      </c>
      <c r="C38" s="10" t="s">
        <v>60</v>
      </c>
      <c r="D38" s="10" t="s">
        <v>91</v>
      </c>
      <c r="E38" s="11" t="s">
        <v>70</v>
      </c>
      <c r="F38" s="9" t="s">
        <v>32</v>
      </c>
      <c r="G38" s="12" t="s">
        <v>117</v>
      </c>
      <c r="H38" s="19"/>
      <c r="I38"/>
    </row>
    <row r="39" spans="1:9" ht="44.45" customHeight="1" x14ac:dyDescent="0.25">
      <c r="A39" s="14" t="s">
        <v>83</v>
      </c>
      <c r="B39" s="9" t="s">
        <v>166</v>
      </c>
      <c r="C39" s="10" t="s">
        <v>84</v>
      </c>
      <c r="D39" s="10" t="s">
        <v>92</v>
      </c>
      <c r="E39" s="11" t="s">
        <v>67</v>
      </c>
      <c r="F39" s="9" t="s">
        <v>32</v>
      </c>
      <c r="G39" s="11" t="s">
        <v>107</v>
      </c>
      <c r="H39" s="18" t="s">
        <v>113</v>
      </c>
      <c r="I39"/>
    </row>
    <row r="40" spans="1:9" ht="45" x14ac:dyDescent="0.25">
      <c r="A40" s="14" t="s">
        <v>85</v>
      </c>
      <c r="B40" s="9" t="s">
        <v>167</v>
      </c>
      <c r="C40" s="10" t="s">
        <v>61</v>
      </c>
      <c r="D40" s="10" t="s">
        <v>92</v>
      </c>
      <c r="E40" s="11" t="s">
        <v>67</v>
      </c>
      <c r="F40" s="9" t="s">
        <v>32</v>
      </c>
      <c r="G40" s="11" t="s">
        <v>107</v>
      </c>
      <c r="H40" s="18" t="s">
        <v>113</v>
      </c>
      <c r="I40"/>
    </row>
    <row r="41" spans="1:9" ht="90" x14ac:dyDescent="0.25">
      <c r="A41" s="14" t="s">
        <v>86</v>
      </c>
      <c r="B41" s="9" t="s">
        <v>168</v>
      </c>
      <c r="C41" s="10" t="s">
        <v>62</v>
      </c>
      <c r="D41" s="10" t="s">
        <v>93</v>
      </c>
      <c r="E41" s="11" t="s">
        <v>68</v>
      </c>
      <c r="F41" s="9" t="s">
        <v>32</v>
      </c>
      <c r="G41" s="11" t="s">
        <v>108</v>
      </c>
      <c r="H41" s="19"/>
      <c r="I41"/>
    </row>
    <row r="42" spans="1:9" ht="120" x14ac:dyDescent="0.25">
      <c r="A42" s="23" t="s">
        <v>77</v>
      </c>
      <c r="B42" s="24" t="s">
        <v>169</v>
      </c>
      <c r="C42" s="25" t="s">
        <v>46</v>
      </c>
      <c r="D42" s="25" t="s">
        <v>88</v>
      </c>
      <c r="E42" s="26" t="s">
        <v>69</v>
      </c>
      <c r="F42" s="24" t="s">
        <v>32</v>
      </c>
      <c r="G42" s="26" t="s">
        <v>105</v>
      </c>
      <c r="H42" s="27"/>
      <c r="I42"/>
    </row>
    <row r="44" spans="1:9" x14ac:dyDescent="0.25">
      <c r="E44" s="31"/>
      <c r="F44" s="7" t="s">
        <v>175</v>
      </c>
    </row>
    <row r="45" spans="1:9" x14ac:dyDescent="0.25">
      <c r="C45" s="28"/>
      <c r="D45" s="28"/>
      <c r="H45" s="4" t="s">
        <v>124</v>
      </c>
    </row>
    <row r="46" spans="1:9" ht="30" x14ac:dyDescent="0.25">
      <c r="A46" s="1" t="s">
        <v>125</v>
      </c>
      <c r="B46" s="3">
        <f>COUNTIFS(Table1[Possibilities of alignment (Full/Partial/None)],"*Full*",Table1[SDG Target Indicator Number],"*SDG 6*")</f>
        <v>8</v>
      </c>
      <c r="C46" s="28" t="s">
        <v>117</v>
      </c>
      <c r="D46" s="28">
        <f>COUNTIFS(Table1[Possibilities of alignment (Full/Partial/None)],"*Full*",Table1[WCMC Alignment],"*SEEA CF Physical flow accounts*")</f>
        <v>11</v>
      </c>
      <c r="F46" s="7" t="s">
        <v>32</v>
      </c>
      <c r="G46" s="8">
        <f>COUNTIF(Table1[Possibilities of alignment (Full/Partial/None)],"*Full*")+H46</f>
        <v>36</v>
      </c>
      <c r="I46" s="4" t="s">
        <v>123</v>
      </c>
    </row>
    <row r="47" spans="1:9" x14ac:dyDescent="0.25">
      <c r="A47" s="1" t="s">
        <v>132</v>
      </c>
      <c r="B47" s="3">
        <f>COUNTIFS(Table1[Possibilities of alignment (Full/Partial/None)],"*Full*",Table1[SDG Target Indicator Number],"*SDG 7*")</f>
        <v>2</v>
      </c>
      <c r="C47" s="28" t="s">
        <v>105</v>
      </c>
      <c r="D47" s="28">
        <f>COUNTIFS(Table1[Possibilities of alignment (Full/Partial/None)],"*Full*",Table1[WCMC Alignment],"*Energy*")</f>
        <v>5</v>
      </c>
      <c r="F47" s="7" t="s">
        <v>39</v>
      </c>
      <c r="G47" s="8">
        <f>COUNTIF(Table1[Possibilities of alignment (Full/Partial/None)],"*Partial*")+H47</f>
        <v>4</v>
      </c>
      <c r="I47" s="4" t="s">
        <v>123</v>
      </c>
    </row>
    <row r="48" spans="1:9" x14ac:dyDescent="0.25">
      <c r="A48" s="1" t="s">
        <v>129</v>
      </c>
      <c r="B48" s="3">
        <f>COUNTIFS(Table1[Possibilities of alignment (Full/Partial/None)],"*Full*",Table1[SDG Target Indicator Number],"*SDG 8*")</f>
        <v>2</v>
      </c>
      <c r="C48" s="28" t="s">
        <v>112</v>
      </c>
      <c r="D48" s="28">
        <f>COUNTIFS(Table1[Possibilities of alignment (Full/Partial/None)],"*Full*",Table1[WCMC Alignment],"*Carbon*")</f>
        <v>1</v>
      </c>
      <c r="F48" s="7" t="s">
        <v>171</v>
      </c>
      <c r="G48" s="8">
        <f>G49-SUM(G46:G47)</f>
        <v>257</v>
      </c>
      <c r="I48" s="4" t="s">
        <v>172</v>
      </c>
    </row>
    <row r="49" spans="1:9" x14ac:dyDescent="0.25">
      <c r="A49" s="1" t="s">
        <v>130</v>
      </c>
      <c r="B49" s="3">
        <f>COUNTIFS(Table1[Possibilities of alignment (Full/Partial/None)],"*Full*",Table1[SDG Target Indicator Number],"*SDG 9*")</f>
        <v>3</v>
      </c>
      <c r="C49" s="28" t="s">
        <v>102</v>
      </c>
      <c r="D49" s="28">
        <f>COUNTIFS(Table1[Possibilities of alignment (Full/Partial/None)],"*Full*",Table1[WCMC Alignment],"*Extent*")</f>
        <v>6</v>
      </c>
      <c r="F49" s="7" t="s">
        <v>122</v>
      </c>
      <c r="G49" s="8">
        <v>297</v>
      </c>
      <c r="I49" s="30" t="s">
        <v>173</v>
      </c>
    </row>
    <row r="50" spans="1:9" x14ac:dyDescent="0.25">
      <c r="A50" s="1" t="s">
        <v>128</v>
      </c>
      <c r="B50" s="3">
        <f>COUNTIFS(Table1[Possibilities of alignment (Full/Partial/None)],"*Full*",Table1[SDG Target Indicator Number],"*SDG 11*")</f>
        <v>1</v>
      </c>
      <c r="C50" s="28" t="s">
        <v>109</v>
      </c>
      <c r="D50" s="28">
        <f>COUNTIFS(Table1[Possibilities of alignment (Full/Partial/None)],"*Full*",Table1[WCMC Alignment],"*Protected*")</f>
        <v>3</v>
      </c>
    </row>
    <row r="51" spans="1:9" x14ac:dyDescent="0.25">
      <c r="A51" s="1" t="s">
        <v>131</v>
      </c>
      <c r="B51" s="3">
        <f>COUNTIFS(Table1[Possibilities of alignment (Full/Partial/None)],"*Full*",Table1[SDG Target Indicator Number],"*SDG 12*")</f>
        <v>4</v>
      </c>
      <c r="C51" s="28" t="s">
        <v>106</v>
      </c>
      <c r="D51" s="28">
        <f>COUNTIFS(Table1[Possibilities of alignment (Full/Partial/None)],"*Full*",Table1[WCMC Alignment],"*Biodiversity*")</f>
        <v>2</v>
      </c>
    </row>
    <row r="52" spans="1:9" x14ac:dyDescent="0.25">
      <c r="A52" s="1" t="s">
        <v>170</v>
      </c>
      <c r="B52" s="3">
        <f>COUNTIFS(Table1[Possibilities of alignment (Full/Partial/None)],"*Full*",Table1[SDG Target Indicator Number],"*SDG 13*")</f>
        <v>1</v>
      </c>
      <c r="C52" s="28" t="s">
        <v>103</v>
      </c>
      <c r="D52" s="28">
        <f>COUNTIFS(Table1[Possibilities of alignment (Full/Partial/None)],"*Full*",Table1[WCMC Alignment],"*Any*")</f>
        <v>1</v>
      </c>
    </row>
    <row r="53" spans="1:9" x14ac:dyDescent="0.25">
      <c r="A53" s="1" t="s">
        <v>126</v>
      </c>
      <c r="B53" s="3">
        <f>COUNTIFS(Table1[Possibilities of alignment (Full/Partial/None)],"*Full*",Table1[SDG Target Indicator Number],"*SDG 14*")</f>
        <v>6</v>
      </c>
      <c r="C53" s="28" t="s">
        <v>104</v>
      </c>
      <c r="D53" s="28">
        <f>COUNTIFS(Table1[Possibilities of alignment (Full/Partial/None)],"*Full*",Table1[WCMC Alignment],"*water*")</f>
        <v>4</v>
      </c>
    </row>
    <row r="54" spans="1:9" x14ac:dyDescent="0.25">
      <c r="A54" s="1" t="s">
        <v>127</v>
      </c>
      <c r="B54" s="3">
        <f>COUNTIFS(Table1[Possibilities of alignment (Full/Partial/None)],"*Full*",Table1[SDG Target Indicator Number],"*SDG 15*")</f>
        <v>9</v>
      </c>
      <c r="C54" s="28" t="s">
        <v>107</v>
      </c>
      <c r="D54" s="28">
        <f>COUNTIFS(Table1[Possibilities of alignment (Full/Partial/None)],"*Full*",Table1[WCMC Alignment],"*Condition*")</f>
        <v>2</v>
      </c>
    </row>
    <row r="55" spans="1:9" x14ac:dyDescent="0.25">
      <c r="A55" s="1" t="s">
        <v>122</v>
      </c>
      <c r="B55" s="3">
        <f>SUM(B46:B54)</f>
        <v>36</v>
      </c>
      <c r="C55" s="28" t="s">
        <v>108</v>
      </c>
      <c r="D55" s="28">
        <f>COUNTIFS(Table1[Possibilities of alignment (Full/Partial/None)],"*Full*",Table1[WCMC Alignment],"*EPEA*")</f>
        <v>1</v>
      </c>
    </row>
    <row r="56" spans="1:9" x14ac:dyDescent="0.25">
      <c r="C56" s="6" t="s">
        <v>122</v>
      </c>
      <c r="D56" s="28">
        <f>SUM(D46:D55)</f>
        <v>36</v>
      </c>
    </row>
    <row r="57" spans="1:9" x14ac:dyDescent="0.25">
      <c r="D57" s="6">
        <f>SUM(D46,D47,D55)</f>
        <v>17</v>
      </c>
    </row>
    <row r="58" spans="1:9" x14ac:dyDescent="0.25">
      <c r="A58" s="1" t="s">
        <v>174</v>
      </c>
      <c r="C58" s="5" t="s">
        <v>174</v>
      </c>
      <c r="D58" s="28"/>
    </row>
    <row r="59" spans="1:9" x14ac:dyDescent="0.25">
      <c r="A59" s="1" t="s">
        <v>176</v>
      </c>
      <c r="D59" s="28"/>
    </row>
    <row r="60" spans="1:9" x14ac:dyDescent="0.25">
      <c r="A60" s="5" t="s">
        <v>96</v>
      </c>
      <c r="D60" s="28"/>
    </row>
    <row r="61" spans="1:9" x14ac:dyDescent="0.25">
      <c r="A61" s="5" t="s">
        <v>97</v>
      </c>
      <c r="D61" s="28"/>
    </row>
    <row r="62" spans="1:9" x14ac:dyDescent="0.25">
      <c r="D62" s="28"/>
    </row>
    <row r="63" spans="1:9" x14ac:dyDescent="0.25">
      <c r="D63" s="28"/>
    </row>
    <row r="64" spans="1:9" x14ac:dyDescent="0.25">
      <c r="D64" s="28"/>
    </row>
    <row r="65" spans="4:4" x14ac:dyDescent="0.25">
      <c r="D65" s="28"/>
    </row>
    <row r="66" spans="4:4" x14ac:dyDescent="0.25">
      <c r="D66" s="28"/>
    </row>
    <row r="67" spans="4:4" x14ac:dyDescent="0.25">
      <c r="D67" s="28"/>
    </row>
    <row r="68" spans="4:4" x14ac:dyDescent="0.25">
      <c r="D68" s="28"/>
    </row>
    <row r="69" spans="4:4" x14ac:dyDescent="0.25">
      <c r="D69" s="28"/>
    </row>
    <row r="70" spans="4:4" x14ac:dyDescent="0.25">
      <c r="D70" s="28"/>
    </row>
    <row r="71" spans="4:4" x14ac:dyDescent="0.25">
      <c r="D71" s="28"/>
    </row>
    <row r="72" spans="4:4" x14ac:dyDescent="0.25">
      <c r="D72" s="28"/>
    </row>
    <row r="73" spans="4:4" x14ac:dyDescent="0.25">
      <c r="D73" s="29"/>
    </row>
    <row r="74" spans="4:4" x14ac:dyDescent="0.25">
      <c r="D74" s="28"/>
    </row>
    <row r="75" spans="4:4" x14ac:dyDescent="0.25">
      <c r="D75" s="28"/>
    </row>
    <row r="76" spans="4:4" x14ac:dyDescent="0.25">
      <c r="D76" s="28"/>
    </row>
    <row r="77" spans="4:4" x14ac:dyDescent="0.25">
      <c r="D77" s="29"/>
    </row>
    <row r="78" spans="4:4" x14ac:dyDescent="0.25">
      <c r="D78" s="29"/>
    </row>
    <row r="79" spans="4:4" x14ac:dyDescent="0.25">
      <c r="D79" s="29"/>
    </row>
    <row r="80" spans="4:4" x14ac:dyDescent="0.25">
      <c r="D80" s="29"/>
    </row>
    <row r="81" spans="4:4" x14ac:dyDescent="0.25">
      <c r="D81" s="29"/>
    </row>
    <row r="82" spans="4:4" x14ac:dyDescent="0.25">
      <c r="D82" s="28"/>
    </row>
    <row r="83" spans="4:4" x14ac:dyDescent="0.25">
      <c r="D83" s="28"/>
    </row>
    <row r="84" spans="4:4" x14ac:dyDescent="0.25">
      <c r="D84" s="28"/>
    </row>
    <row r="85" spans="4:4" x14ac:dyDescent="0.25">
      <c r="D85" s="28"/>
    </row>
  </sheetData>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workbookViewId="0">
      <selection activeCell="B11" sqref="B11"/>
    </sheetView>
  </sheetViews>
  <sheetFormatPr defaultRowHeight="15" x14ac:dyDescent="0.25"/>
  <cols>
    <col min="2" max="2" width="17.5703125" style="4" customWidth="1"/>
  </cols>
  <sheetData>
    <row r="2" spans="1:4" x14ac:dyDescent="0.25">
      <c r="A2">
        <v>1</v>
      </c>
      <c r="B2" s="4" t="s">
        <v>142</v>
      </c>
      <c r="C2" t="s">
        <v>99</v>
      </c>
      <c r="D2" t="s">
        <v>112</v>
      </c>
    </row>
    <row r="3" spans="1:4" x14ac:dyDescent="0.25">
      <c r="A3">
        <v>2</v>
      </c>
      <c r="B3" s="4" t="s">
        <v>143</v>
      </c>
      <c r="C3" t="s">
        <v>8</v>
      </c>
      <c r="D3" t="s">
        <v>102</v>
      </c>
    </row>
    <row r="4" spans="1:4" x14ac:dyDescent="0.25">
      <c r="A4" s="4">
        <v>3</v>
      </c>
      <c r="B4" s="4" t="s">
        <v>144</v>
      </c>
      <c r="C4" t="s">
        <v>9</v>
      </c>
      <c r="D4" t="s">
        <v>109</v>
      </c>
    </row>
    <row r="5" spans="1:4" x14ac:dyDescent="0.25">
      <c r="A5" s="4">
        <v>4</v>
      </c>
      <c r="B5" s="4" t="s">
        <v>145</v>
      </c>
      <c r="C5" t="s">
        <v>10</v>
      </c>
      <c r="D5" t="s">
        <v>109</v>
      </c>
    </row>
    <row r="6" spans="1:4" x14ac:dyDescent="0.25">
      <c r="A6" s="4">
        <v>5</v>
      </c>
      <c r="B6" s="4" t="s">
        <v>146</v>
      </c>
      <c r="C6" t="s">
        <v>11</v>
      </c>
      <c r="D6" t="s">
        <v>102</v>
      </c>
    </row>
    <row r="7" spans="1:4" x14ac:dyDescent="0.25">
      <c r="A7" s="4">
        <v>6</v>
      </c>
      <c r="B7" s="4" t="s">
        <v>147</v>
      </c>
      <c r="C7" t="s">
        <v>36</v>
      </c>
      <c r="D7" t="s">
        <v>102</v>
      </c>
    </row>
    <row r="8" spans="1:4" x14ac:dyDescent="0.25">
      <c r="A8" s="4">
        <v>7</v>
      </c>
      <c r="B8" s="4" t="s">
        <v>148</v>
      </c>
      <c r="C8" t="s">
        <v>37</v>
      </c>
      <c r="D8" t="s">
        <v>109</v>
      </c>
    </row>
    <row r="9" spans="1:4" x14ac:dyDescent="0.25">
      <c r="A9" s="4">
        <v>8</v>
      </c>
      <c r="B9" s="4" t="s">
        <v>149</v>
      </c>
      <c r="C9" t="s">
        <v>12</v>
      </c>
      <c r="D9" t="s">
        <v>102</v>
      </c>
    </row>
    <row r="10" spans="1:4" x14ac:dyDescent="0.25">
      <c r="A10" s="4">
        <v>9</v>
      </c>
      <c r="B10" s="4" t="s">
        <v>150</v>
      </c>
      <c r="C10" t="s">
        <v>13</v>
      </c>
      <c r="D10" t="s">
        <v>102</v>
      </c>
    </row>
    <row r="11" spans="1:4" x14ac:dyDescent="0.25">
      <c r="A11" s="4">
        <v>10</v>
      </c>
      <c r="B11" s="4" t="s">
        <v>151</v>
      </c>
      <c r="C11" t="s">
        <v>14</v>
      </c>
      <c r="D11" t="s">
        <v>102</v>
      </c>
    </row>
    <row r="12" spans="1:4" x14ac:dyDescent="0.25">
      <c r="A12" s="4">
        <v>11</v>
      </c>
      <c r="B12" s="4" t="s">
        <v>152</v>
      </c>
      <c r="C12" t="s">
        <v>15</v>
      </c>
      <c r="D12" t="s">
        <v>106</v>
      </c>
    </row>
    <row r="13" spans="1:4" x14ac:dyDescent="0.25">
      <c r="A13" s="4">
        <v>12</v>
      </c>
      <c r="B13" s="4" t="s">
        <v>153</v>
      </c>
      <c r="C13" t="s">
        <v>16</v>
      </c>
      <c r="D13" t="s">
        <v>106</v>
      </c>
    </row>
    <row r="14" spans="1:4" x14ac:dyDescent="0.25">
      <c r="A14" s="4">
        <v>13</v>
      </c>
      <c r="B14" s="4" t="s">
        <v>154</v>
      </c>
      <c r="C14" t="s">
        <v>17</v>
      </c>
      <c r="D14" t="s">
        <v>103</v>
      </c>
    </row>
    <row r="15" spans="1:4" x14ac:dyDescent="0.25">
      <c r="A15" s="4">
        <v>14</v>
      </c>
      <c r="B15" s="4" t="s">
        <v>155</v>
      </c>
      <c r="C15" t="s">
        <v>51</v>
      </c>
      <c r="D15" t="s">
        <v>104</v>
      </c>
    </row>
    <row r="16" spans="1:4" x14ac:dyDescent="0.25">
      <c r="A16" s="4">
        <v>15</v>
      </c>
      <c r="B16" s="4" t="s">
        <v>156</v>
      </c>
      <c r="C16" t="s">
        <v>52</v>
      </c>
      <c r="D16" t="s">
        <v>104</v>
      </c>
    </row>
    <row r="17" spans="1:4" x14ac:dyDescent="0.25">
      <c r="A17" s="4">
        <v>16</v>
      </c>
      <c r="B17" s="4" t="s">
        <v>157</v>
      </c>
      <c r="C17" t="s">
        <v>53</v>
      </c>
      <c r="D17" t="s">
        <v>104</v>
      </c>
    </row>
    <row r="18" spans="1:4" x14ac:dyDescent="0.25">
      <c r="A18" s="4">
        <v>17</v>
      </c>
      <c r="B18" s="4" t="s">
        <v>159</v>
      </c>
      <c r="C18" t="s">
        <v>55</v>
      </c>
      <c r="D18" t="s">
        <v>104</v>
      </c>
    </row>
    <row r="19" spans="1:4" x14ac:dyDescent="0.25">
      <c r="A19" s="4">
        <v>18</v>
      </c>
      <c r="B19" s="4" t="s">
        <v>166</v>
      </c>
      <c r="C19" t="s">
        <v>84</v>
      </c>
      <c r="D19" t="s">
        <v>107</v>
      </c>
    </row>
    <row r="20" spans="1:4" x14ac:dyDescent="0.25">
      <c r="A20" s="4">
        <v>19</v>
      </c>
      <c r="B20" s="4" t="s">
        <v>167</v>
      </c>
      <c r="C20" t="s">
        <v>61</v>
      </c>
      <c r="D20" t="s">
        <v>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38"/>
  <sheetViews>
    <sheetView tabSelected="1" topLeftCell="A19" workbookViewId="0">
      <selection activeCell="C2" sqref="C2:E38"/>
    </sheetView>
  </sheetViews>
  <sheetFormatPr defaultRowHeight="15" x14ac:dyDescent="0.25"/>
  <cols>
    <col min="3" max="3" width="12.140625" customWidth="1"/>
    <col min="4" max="4" width="64.5703125" customWidth="1"/>
    <col min="5" max="5" width="31.140625" customWidth="1"/>
  </cols>
  <sheetData>
    <row r="2" spans="3:5" ht="31.5" x14ac:dyDescent="0.25">
      <c r="C2" s="32" t="s">
        <v>178</v>
      </c>
      <c r="D2" s="32" t="s">
        <v>179</v>
      </c>
      <c r="E2" s="32" t="s">
        <v>180</v>
      </c>
    </row>
    <row r="3" spans="3:5" ht="30" x14ac:dyDescent="0.25">
      <c r="C3" s="33" t="s">
        <v>133</v>
      </c>
      <c r="D3" s="33" t="s">
        <v>2</v>
      </c>
      <c r="E3" s="33" t="s">
        <v>181</v>
      </c>
    </row>
    <row r="4" spans="3:5" ht="45" x14ac:dyDescent="0.25">
      <c r="C4" s="33" t="s">
        <v>134</v>
      </c>
      <c r="D4" s="33" t="s">
        <v>45</v>
      </c>
      <c r="E4" s="33" t="s">
        <v>181</v>
      </c>
    </row>
    <row r="5" spans="3:5" ht="30" x14ac:dyDescent="0.25">
      <c r="C5" s="33" t="s">
        <v>135</v>
      </c>
      <c r="D5" s="33" t="s">
        <v>4</v>
      </c>
      <c r="E5" s="33" t="s">
        <v>181</v>
      </c>
    </row>
    <row r="6" spans="3:5" x14ac:dyDescent="0.25">
      <c r="C6" s="33" t="s">
        <v>155</v>
      </c>
      <c r="D6" s="33" t="s">
        <v>51</v>
      </c>
      <c r="E6" s="33" t="s">
        <v>104</v>
      </c>
    </row>
    <row r="7" spans="3:5" x14ac:dyDescent="0.25">
      <c r="C7" s="33" t="s">
        <v>156</v>
      </c>
      <c r="D7" s="33" t="s">
        <v>52</v>
      </c>
      <c r="E7" s="33" t="s">
        <v>104</v>
      </c>
    </row>
    <row r="8" spans="3:5" x14ac:dyDescent="0.25">
      <c r="C8" s="33" t="s">
        <v>157</v>
      </c>
      <c r="D8" s="33" t="s">
        <v>53</v>
      </c>
      <c r="E8" s="33" t="s">
        <v>104</v>
      </c>
    </row>
    <row r="9" spans="3:5" x14ac:dyDescent="0.25">
      <c r="C9" s="33" t="s">
        <v>158</v>
      </c>
      <c r="D9" s="33" t="s">
        <v>54</v>
      </c>
      <c r="E9" s="33" t="s">
        <v>181</v>
      </c>
    </row>
    <row r="10" spans="3:5" x14ac:dyDescent="0.25">
      <c r="C10" s="33" t="s">
        <v>159</v>
      </c>
      <c r="D10" s="33" t="s">
        <v>55</v>
      </c>
      <c r="E10" s="33" t="s">
        <v>104</v>
      </c>
    </row>
    <row r="11" spans="3:5" x14ac:dyDescent="0.25">
      <c r="C11" s="33" t="s">
        <v>160</v>
      </c>
      <c r="D11" s="33" t="s">
        <v>56</v>
      </c>
      <c r="E11" s="33" t="s">
        <v>105</v>
      </c>
    </row>
    <row r="12" spans="3:5" ht="30" x14ac:dyDescent="0.25">
      <c r="C12" s="33" t="s">
        <v>161</v>
      </c>
      <c r="D12" s="33" t="s">
        <v>57</v>
      </c>
      <c r="E12" s="33" t="s">
        <v>105</v>
      </c>
    </row>
    <row r="13" spans="3:5" x14ac:dyDescent="0.25">
      <c r="C13" s="33" t="s">
        <v>169</v>
      </c>
      <c r="D13" s="33" t="s">
        <v>46</v>
      </c>
      <c r="E13" s="33" t="s">
        <v>105</v>
      </c>
    </row>
    <row r="14" spans="3:5" x14ac:dyDescent="0.25">
      <c r="C14" s="33" t="s">
        <v>136</v>
      </c>
      <c r="D14" s="33" t="s">
        <v>5</v>
      </c>
      <c r="E14" s="33" t="s">
        <v>181</v>
      </c>
    </row>
    <row r="15" spans="3:5" x14ac:dyDescent="0.25">
      <c r="C15" s="33" t="s">
        <v>137</v>
      </c>
      <c r="D15" s="33" t="s">
        <v>6</v>
      </c>
      <c r="E15" s="33" t="s">
        <v>105</v>
      </c>
    </row>
    <row r="16" spans="3:5" x14ac:dyDescent="0.25">
      <c r="C16" s="33" t="s">
        <v>137</v>
      </c>
      <c r="D16" s="33" t="s">
        <v>6</v>
      </c>
      <c r="E16" s="33" t="s">
        <v>181</v>
      </c>
    </row>
    <row r="17" spans="3:5" x14ac:dyDescent="0.25">
      <c r="C17" s="33" t="s">
        <v>162</v>
      </c>
      <c r="D17" s="33" t="s">
        <v>87</v>
      </c>
      <c r="E17" s="33" t="s">
        <v>105</v>
      </c>
    </row>
    <row r="18" spans="3:5" ht="30" x14ac:dyDescent="0.25">
      <c r="C18" s="33" t="s">
        <v>138</v>
      </c>
      <c r="D18" s="33" t="s">
        <v>47</v>
      </c>
      <c r="E18" s="33" t="s">
        <v>181</v>
      </c>
    </row>
    <row r="19" spans="3:5" x14ac:dyDescent="0.25">
      <c r="C19" s="33" t="s">
        <v>140</v>
      </c>
      <c r="D19" s="33" t="s">
        <v>7</v>
      </c>
      <c r="E19" s="33" t="s">
        <v>181</v>
      </c>
    </row>
    <row r="20" spans="3:5" x14ac:dyDescent="0.25">
      <c r="C20" s="33" t="s">
        <v>163</v>
      </c>
      <c r="D20" s="33" t="s">
        <v>58</v>
      </c>
      <c r="E20" s="33" t="s">
        <v>181</v>
      </c>
    </row>
    <row r="21" spans="3:5" x14ac:dyDescent="0.25">
      <c r="C21" s="33" t="s">
        <v>164</v>
      </c>
      <c r="D21" s="33" t="s">
        <v>59</v>
      </c>
      <c r="E21" s="33" t="s">
        <v>181</v>
      </c>
    </row>
    <row r="22" spans="3:5" x14ac:dyDescent="0.25">
      <c r="C22" s="33" t="s">
        <v>165</v>
      </c>
      <c r="D22" s="33" t="s">
        <v>60</v>
      </c>
      <c r="E22" s="33" t="s">
        <v>181</v>
      </c>
    </row>
    <row r="23" spans="3:5" ht="60" x14ac:dyDescent="0.25">
      <c r="C23" s="33" t="s">
        <v>142</v>
      </c>
      <c r="D23" s="33" t="s">
        <v>177</v>
      </c>
      <c r="E23" s="33" t="s">
        <v>182</v>
      </c>
    </row>
    <row r="24" spans="3:5" x14ac:dyDescent="0.25">
      <c r="C24" s="33" t="s">
        <v>166</v>
      </c>
      <c r="D24" s="33" t="s">
        <v>84</v>
      </c>
      <c r="E24" s="33" t="s">
        <v>107</v>
      </c>
    </row>
    <row r="25" spans="3:5" ht="30" x14ac:dyDescent="0.25">
      <c r="C25" s="33" t="s">
        <v>143</v>
      </c>
      <c r="D25" s="33" t="s">
        <v>8</v>
      </c>
      <c r="E25" s="33" t="s">
        <v>102</v>
      </c>
    </row>
    <row r="26" spans="3:5" x14ac:dyDescent="0.25">
      <c r="C26" s="33" t="s">
        <v>144</v>
      </c>
      <c r="D26" s="33" t="s">
        <v>9</v>
      </c>
      <c r="E26" s="33" t="s">
        <v>109</v>
      </c>
    </row>
    <row r="27" spans="3:5" ht="30" x14ac:dyDescent="0.25">
      <c r="C27" s="33" t="s">
        <v>167</v>
      </c>
      <c r="D27" s="33" t="s">
        <v>61</v>
      </c>
      <c r="E27" s="33" t="s">
        <v>107</v>
      </c>
    </row>
    <row r="28" spans="3:5" x14ac:dyDescent="0.25">
      <c r="C28" s="33" t="s">
        <v>145</v>
      </c>
      <c r="D28" s="33" t="s">
        <v>10</v>
      </c>
      <c r="E28" s="33" t="s">
        <v>109</v>
      </c>
    </row>
    <row r="29" spans="3:5" ht="30" x14ac:dyDescent="0.25">
      <c r="C29" s="33" t="s">
        <v>146</v>
      </c>
      <c r="D29" s="33" t="s">
        <v>11</v>
      </c>
      <c r="E29" s="33" t="s">
        <v>102</v>
      </c>
    </row>
    <row r="30" spans="3:5" ht="30" x14ac:dyDescent="0.25">
      <c r="C30" s="33" t="s">
        <v>147</v>
      </c>
      <c r="D30" s="33" t="s">
        <v>36</v>
      </c>
      <c r="E30" s="33" t="s">
        <v>102</v>
      </c>
    </row>
    <row r="31" spans="3:5" x14ac:dyDescent="0.25">
      <c r="C31" s="33" t="s">
        <v>148</v>
      </c>
      <c r="D31" s="33" t="s">
        <v>37</v>
      </c>
      <c r="E31" s="33" t="s">
        <v>109</v>
      </c>
    </row>
    <row r="32" spans="3:5" ht="30" x14ac:dyDescent="0.25">
      <c r="C32" s="33" t="s">
        <v>149</v>
      </c>
      <c r="D32" s="33" t="s">
        <v>12</v>
      </c>
      <c r="E32" s="33" t="s">
        <v>102</v>
      </c>
    </row>
    <row r="33" spans="3:5" ht="30" x14ac:dyDescent="0.25">
      <c r="C33" s="33" t="s">
        <v>150</v>
      </c>
      <c r="D33" s="33" t="s">
        <v>13</v>
      </c>
      <c r="E33" s="33" t="s">
        <v>102</v>
      </c>
    </row>
    <row r="34" spans="3:5" ht="30" x14ac:dyDescent="0.25">
      <c r="C34" s="33" t="s">
        <v>151</v>
      </c>
      <c r="D34" s="33" t="s">
        <v>14</v>
      </c>
      <c r="E34" s="33" t="s">
        <v>102</v>
      </c>
    </row>
    <row r="35" spans="3:5" x14ac:dyDescent="0.25">
      <c r="C35" s="33" t="s">
        <v>152</v>
      </c>
      <c r="D35" s="33" t="s">
        <v>15</v>
      </c>
      <c r="E35" s="33" t="s">
        <v>183</v>
      </c>
    </row>
    <row r="36" spans="3:5" x14ac:dyDescent="0.25">
      <c r="C36" s="33" t="s">
        <v>153</v>
      </c>
      <c r="D36" s="33" t="s">
        <v>16</v>
      </c>
      <c r="E36" s="33" t="s">
        <v>183</v>
      </c>
    </row>
    <row r="37" spans="3:5" ht="30" x14ac:dyDescent="0.25">
      <c r="C37" s="33" t="s">
        <v>154</v>
      </c>
      <c r="D37" s="33" t="s">
        <v>17</v>
      </c>
      <c r="E37" s="33" t="s">
        <v>103</v>
      </c>
    </row>
    <row r="38" spans="3:5" ht="30" x14ac:dyDescent="0.25">
      <c r="C38" s="33" t="s">
        <v>168</v>
      </c>
      <c r="D38" s="33" t="s">
        <v>62</v>
      </c>
      <c r="E38" s="33" t="s">
        <v>108</v>
      </c>
    </row>
  </sheetData>
  <sortState ref="C3:F38">
    <sortCondition ref="C3:C3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1BF2F834EA4346881D152C2A068B67" ma:contentTypeVersion="13" ma:contentTypeDescription="Create a new document." ma:contentTypeScope="" ma:versionID="21a4ca91bbbd88d211b5fac87d9a2773">
  <xsd:schema xmlns:xsd="http://www.w3.org/2001/XMLSchema" xmlns:xs="http://www.w3.org/2001/XMLSchema" xmlns:p="http://schemas.microsoft.com/office/2006/metadata/properties" xmlns:ns2="80b4fa15-76ba-48c8-b961-b781e21574d2" xmlns:ns3="d0274a15-5367-45e1-987a-873acbd8baaa" targetNamespace="http://schemas.microsoft.com/office/2006/metadata/properties" ma:root="true" ma:fieldsID="242afd3b7eb3deea6f3c1f2aea01afe8" ns2:_="" ns3:_="">
    <xsd:import namespace="80b4fa15-76ba-48c8-b961-b781e21574d2"/>
    <xsd:import namespace="d0274a15-5367-45e1-987a-873acbd8baa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b4fa15-76ba-48c8-b961-b781e21574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74a15-5367-45e1-987a-873acbd8baa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0b4fa15-76ba-48c8-b961-b781e21574d2" xsi:nil="true"/>
  </documentManagement>
</p:properties>
</file>

<file path=customXml/itemProps1.xml><?xml version="1.0" encoding="utf-8"?>
<ds:datastoreItem xmlns:ds="http://schemas.openxmlformats.org/officeDocument/2006/customXml" ds:itemID="{BC98A507-E253-44C5-AC3E-85DFFA12862F}"/>
</file>

<file path=customXml/itemProps2.xml><?xml version="1.0" encoding="utf-8"?>
<ds:datastoreItem xmlns:ds="http://schemas.openxmlformats.org/officeDocument/2006/customXml" ds:itemID="{7EE52D9F-2B5A-47B2-A543-71E91DDA376E}"/>
</file>

<file path=customXml/itemProps3.xml><?xml version="1.0" encoding="utf-8"?>
<ds:datastoreItem xmlns:ds="http://schemas.openxmlformats.org/officeDocument/2006/customXml" ds:itemID="{6908B53E-432B-4C33-A5ED-34DAC3B0FF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Assessment</vt:lpstr>
      <vt:lpstr>Table used in report</vt:lpstr>
      <vt:lpstr>Sheet3</vt:lpstr>
      <vt:lpstr>Assessment!Extract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2020-12-04T15:47:36Z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0x010100B51BF2F834EA4346881D152C2A068B67</vt:lpwstr>
  </property>
</Properties>
</file>